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10" yWindow="65491" windowWidth="5340" windowHeight="6915" firstSheet="1" activeTab="3"/>
  </bookViews>
  <sheets>
    <sheet name="CĐKT_2006_VP" sheetId="1" r:id="rId1"/>
    <sheet name="CDKT" sheetId="2" r:id="rId2"/>
    <sheet name="KQHĐKD" sheetId="3" r:id="rId3"/>
    <sheet name="CBTTDK 07-06" sheetId="4" r:id="rId4"/>
    <sheet name="00000000" sheetId="5" state="veryHidden" r:id="rId5"/>
  </sheets>
  <definedNames>
    <definedName name="_Fill" hidden="1">#REF!</definedName>
    <definedName name="Document_array" localSheetId="2">{"?????","Book1"}</definedName>
    <definedName name="Document_array">{"?????","Book1"}</definedName>
  </definedNames>
  <calcPr fullCalcOnLoad="1"/>
</workbook>
</file>

<file path=xl/comments4.xml><?xml version="1.0" encoding="utf-8"?>
<comments xmlns="http://schemas.openxmlformats.org/spreadsheetml/2006/main">
  <authors>
    <author>Quynh Hoa</author>
  </authors>
  <commentList>
    <comment ref="B67" authorId="0">
      <text>
        <r>
          <rPr>
            <b/>
            <sz val="8"/>
            <rFont val="Tahoma"/>
            <family val="0"/>
          </rPr>
          <t>Quynh Hoa:</t>
        </r>
        <r>
          <rPr>
            <sz val="8"/>
            <rFont val="Tahoma"/>
            <family val="0"/>
          </rPr>
          <t xml:space="preserve">
So tien chi tra co tuc trong ky
….đồng/CP
</t>
        </r>
      </text>
    </comment>
  </commentList>
</comments>
</file>

<file path=xl/sharedStrings.xml><?xml version="1.0" encoding="utf-8"?>
<sst xmlns="http://schemas.openxmlformats.org/spreadsheetml/2006/main" count="325" uniqueCount="202">
  <si>
    <t>TÀI SẢN</t>
  </si>
  <si>
    <t>Số đầu năm</t>
  </si>
  <si>
    <t>Thuyết 
minh</t>
  </si>
  <si>
    <t>A. TÀI SẢN NGẮN HẠN (100=110+120+130+140+150)</t>
  </si>
  <si>
    <t>I. Tiền và các khoản tương đương tiền</t>
  </si>
  <si>
    <t>1. Tiền</t>
  </si>
  <si>
    <t>2. Các khoản tương đương tiền</t>
  </si>
  <si>
    <t>II. Các khoản đầu tư tài chính ngắn hạn</t>
  </si>
  <si>
    <t>1. Đầu tư ngắn hạn</t>
  </si>
  <si>
    <t>2. Dự phòng giảm giá chứng khoán đầu tư ngắn hạn</t>
  </si>
  <si>
    <t>III. Các khoản phải thu</t>
  </si>
  <si>
    <t>1. Phải thu khách hàng</t>
  </si>
  <si>
    <t>2. Trả trước cho người bán</t>
  </si>
  <si>
    <t>3. Phải thu nội bộ</t>
  </si>
  <si>
    <t>4. Phải thu theo tiến độ kế hoạch hợp đồng xây dựng</t>
  </si>
  <si>
    <t>5. Các khoản phải thu khác</t>
  </si>
  <si>
    <t>6. Dự phòng các khoản phải thu khó đòi</t>
  </si>
  <si>
    <t>IV. Hàng tồn kho</t>
  </si>
  <si>
    <t>1. Hàng tồn kho</t>
  </si>
  <si>
    <t>2. Dự phòng giảm giá hàng tồn kho</t>
  </si>
  <si>
    <t>V. Tài sản ngắn hạn khác</t>
  </si>
  <si>
    <t>1. Chi phí trả trước ngắn hạn</t>
  </si>
  <si>
    <t>2. Các khoản thuế phải thu</t>
  </si>
  <si>
    <t>3. Tài sản ngắn hạn khác</t>
  </si>
  <si>
    <t>I. Các khoản phải thu dài hạn</t>
  </si>
  <si>
    <t>1. Phải thu dài hạn của khách hàng</t>
  </si>
  <si>
    <t>2. Phải thu nội bộ dài hạn</t>
  </si>
  <si>
    <t>3. Phải thu dài hạn khác</t>
  </si>
  <si>
    <t>4. Dự phòng phải thu dài hạn khó đòi</t>
  </si>
  <si>
    <t>II. Tài sản cố định</t>
  </si>
  <si>
    <t>1. Tài sản cố định hữu hình</t>
  </si>
  <si>
    <t xml:space="preserve">          - Nguyên giá</t>
  </si>
  <si>
    <t xml:space="preserve">          - Giá trị hao mòn lũy kế</t>
  </si>
  <si>
    <t>2. Tài sản cố định thuê tài chính</t>
  </si>
  <si>
    <t>3. Tài sản cố định vô hình</t>
  </si>
  <si>
    <t>III. Bất động sản đầu tư</t>
  </si>
  <si>
    <t>IV. Các khoản đầu tư tài chính dài hạn</t>
  </si>
  <si>
    <t>1. Đầu tư vào công ty con</t>
  </si>
  <si>
    <t>2. Đầu tư vào công ty liên kết, liên doanh</t>
  </si>
  <si>
    <t>3. Đầu tư dài hạn khác</t>
  </si>
  <si>
    <t>4. Dự phòng giảm giá chứng khoán đầu tư dài hạn</t>
  </si>
  <si>
    <t>V. Tài sản dài hạn khác</t>
  </si>
  <si>
    <t>1. Chi phí trả trước dài hạn</t>
  </si>
  <si>
    <t>2. Tài sản thuế thu nhập hoãn lại</t>
  </si>
  <si>
    <t>3. Tài sản dài hạn khác</t>
  </si>
  <si>
    <t>TỔNG CỘNG TÀI SẢN (270=100+200)</t>
  </si>
  <si>
    <t>Mã 
số</t>
  </si>
  <si>
    <t>4. Chi phí xây dựng cơ bản dở dang</t>
  </si>
  <si>
    <t>BẢNG CÂN ĐỐI KẾ TOÁN</t>
  </si>
  <si>
    <t>NGUỒN VỐN</t>
  </si>
  <si>
    <t>A. NỢ PHẢI TRẢ (300=310+320)</t>
  </si>
  <si>
    <t>I. Nợ ngắn hạn</t>
  </si>
  <si>
    <t>1. Vay và nợ ngắn hạn</t>
  </si>
  <si>
    <t>2. Phải trả người bán</t>
  </si>
  <si>
    <t>3. Người mua trả tiền trước</t>
  </si>
  <si>
    <t>4. Thuế và các khoản phải nộp Nhà Nước</t>
  </si>
  <si>
    <t>5. Phải trả công nhân viên</t>
  </si>
  <si>
    <t>6. Chi phí phải trả</t>
  </si>
  <si>
    <t>7. Phải trả nội bộ</t>
  </si>
  <si>
    <t>8. Phải trả theo tiến độ kế hoạch hợp đồng xây dựng</t>
  </si>
  <si>
    <t>9. Các khoản phải trả phải nộp khác</t>
  </si>
  <si>
    <t>II. Nợ dài hạn</t>
  </si>
  <si>
    <t>1. Phải trả dài hạn người bán</t>
  </si>
  <si>
    <t>2. Phải trả dài hạn nội bộ</t>
  </si>
  <si>
    <t>3. Phải trả dài hạn khác</t>
  </si>
  <si>
    <t>4. Vay và nợ dài hạn</t>
  </si>
  <si>
    <t>5. Thuế thu nhập hoãn lại phải trả</t>
  </si>
  <si>
    <t>B. VỐN CHỦ SỞ HỮU (400=410+420)</t>
  </si>
  <si>
    <t>I. Vốn chủ sở hữu</t>
  </si>
  <si>
    <t>1. Vốn đầu tư của chủ sở hữu</t>
  </si>
  <si>
    <t>2. Thặng dư vốn cổ phần</t>
  </si>
  <si>
    <t>3. Cổ phiếu ngân quỹ</t>
  </si>
  <si>
    <t>4. Chênh lệch đánh giá lại tài sản</t>
  </si>
  <si>
    <t>5. Chênh lệch tỷ giá hối đoái</t>
  </si>
  <si>
    <t>6. Quỹ đầu tư phát triển</t>
  </si>
  <si>
    <t>7. Quỹ dự phòng tài chính</t>
  </si>
  <si>
    <t>8. Quỹ khác thuộc vốn chủ sở hữu</t>
  </si>
  <si>
    <t>9. Lợi nhuận chưa phân phối</t>
  </si>
  <si>
    <t>II. Nguồn kinh phí và quỹ khác</t>
  </si>
  <si>
    <t>1. Quỹ khen thưởng, phúc lợi</t>
  </si>
  <si>
    <t>2. Nguồn kinh phí</t>
  </si>
  <si>
    <t>3. Nguồn kinh phí đã hình thành TSCĐ</t>
  </si>
  <si>
    <t>TỔNG CỘNG NGUỒN VỐN (430=300+400)</t>
  </si>
  <si>
    <t>Ghi chú: - Số liệu trong các chỉ tiêu có dấu (*) được ghi bằng số âm dưới hình thức ghi trong ngoặc đơn ()</t>
  </si>
  <si>
    <t>Tổng Giám Đốc</t>
  </si>
  <si>
    <t>NGUYỄN HÙNG</t>
  </si>
  <si>
    <t>BÁO CÁO KẾT QUẢ HOẠT ĐỘNG KINH DOANH</t>
  </si>
  <si>
    <t>CHỈ TIÊU</t>
  </si>
  <si>
    <t>Thuyết
 minh</t>
  </si>
  <si>
    <t>1. Doanh thu bán hàng và cung cấp dịch vụ</t>
  </si>
  <si>
    <t>2. Các khoản giảm trừ</t>
  </si>
  <si>
    <t>3. Doanh thu thuần về bán hàng và cung cấp dịch vụ (10=01-03)</t>
  </si>
  <si>
    <t>4. Giá vốn hàng bán</t>
  </si>
  <si>
    <t>5. Lợi nhuận gộp về bán hàng và cung cấp dịch vụ (20=10-11)</t>
  </si>
  <si>
    <t>6. Doanh thu hoạt động tài chính</t>
  </si>
  <si>
    <t>7. Chi phí tài chính</t>
  </si>
  <si>
    <t>- Trong đó chi phí lãi vay</t>
  </si>
  <si>
    <t>8. Chi phí bán hàng</t>
  </si>
  <si>
    <t>9. Chi phí quản lý doanh nghiệp</t>
  </si>
  <si>
    <t>10. Lợi nhuận thuần từ hoạt động kinh doanh  {30=20+(21-22)-(24+25)}</t>
  </si>
  <si>
    <t>11. Thu nhập khác</t>
  </si>
  <si>
    <t>12. Chi phí khác</t>
  </si>
  <si>
    <t>13. Lợi nhuận khác (40=31-32)</t>
  </si>
  <si>
    <t>14. Tổng lợi nhuận kế toán trước thuế (50=30+40)</t>
  </si>
  <si>
    <t>15. Thuế thu nhập doanh nghiệp</t>
  </si>
  <si>
    <t>16. Lợi nhuận sau thuế thu nhập doanh nghiệp (60=50-51)</t>
  </si>
  <si>
    <t>01</t>
  </si>
  <si>
    <t>03</t>
  </si>
  <si>
    <r>
      <t>Đơn vị tính</t>
    </r>
    <r>
      <rPr>
        <i/>
        <sz val="12"/>
        <rFont val="Times New Roman"/>
        <family val="1"/>
      </rPr>
      <t>: đồng Việt Nam</t>
    </r>
  </si>
  <si>
    <t xml:space="preserve">  Người lập biểu                                        Kế toán trưởng</t>
  </si>
  <si>
    <t>HỒ THỊ NGỌC TUYẾT                  HUỲNH THỊ THANH HÀ</t>
  </si>
  <si>
    <t>B. TÀI SẢN DÀI HẠN (200=210+220+240+250+260)</t>
  </si>
  <si>
    <t xml:space="preserve">Thuyết
minh    </t>
  </si>
  <si>
    <t>Số cuối năm</t>
  </si>
  <si>
    <t>Số cuối quý</t>
  </si>
  <si>
    <t>Số đầu quý</t>
  </si>
  <si>
    <t>Số lũy kế 
từ đầu năm</t>
  </si>
  <si>
    <t xml:space="preserve">Số cuối quý </t>
  </si>
  <si>
    <t>Tại ngày 30 tháng 06 năm 2006</t>
  </si>
  <si>
    <t>Lập, ngày 20 tháng 07 năm 2006</t>
  </si>
  <si>
    <t>Quý 2 Năm 2006</t>
  </si>
  <si>
    <t xml:space="preserve">     Người lập biểu                            Kế toán trưởng</t>
  </si>
  <si>
    <t xml:space="preserve">     HỒ THỊ NGỌC TUYẾT     HUỲNH THỊ THANH HÀ</t>
  </si>
  <si>
    <t>Quý 2</t>
  </si>
  <si>
    <t xml:space="preserve">Quý này năm trước </t>
  </si>
  <si>
    <t>STT</t>
  </si>
  <si>
    <t>Lợi nhuận trước thuế</t>
  </si>
  <si>
    <t>Lợi nhuận sau thuế</t>
  </si>
  <si>
    <t>TỔNG GIÁM ĐỐC</t>
  </si>
  <si>
    <t>NGUYỄN HÙNG</t>
  </si>
  <si>
    <t>(Ban hành kèm theo Thông tư số 57/2004/TT-BTC ngày 17/06/2004 của Bộ trưởng Bộ Tài chính hướng dẫn về việc Công bố thông tin trên thị trường chứng khoán)</t>
  </si>
  <si>
    <t xml:space="preserve">BÁO CÁO TÀI CHÍNH TÓM TẮT </t>
  </si>
  <si>
    <t>CÔNG TY CỔ PHẦN BÊ TÔNG 620 CHÂU THỚI</t>
  </si>
  <si>
    <t>I. BẢNG CÂN ĐỐI KẾ TOÁN</t>
  </si>
  <si>
    <t>Nội dung</t>
  </si>
  <si>
    <t>Số dư đầu kỳ
(01/01/2006)</t>
  </si>
  <si>
    <t>I</t>
  </si>
  <si>
    <t>Tài sản ngắn hạn</t>
  </si>
  <si>
    <t>Tiền và các khoản tuơng đương tiền</t>
  </si>
  <si>
    <t>Các khoản đầu tư tài chính ngắn hạn</t>
  </si>
  <si>
    <t>Các khoản phải thu</t>
  </si>
  <si>
    <t>Hàng tồn kho</t>
  </si>
  <si>
    <t>Tài sản ngắn hạn khác</t>
  </si>
  <si>
    <t>II</t>
  </si>
  <si>
    <t>Tài sản dài hạn</t>
  </si>
  <si>
    <t>Các khoản phải thu dài hạn</t>
  </si>
  <si>
    <t xml:space="preserve">Tài sản cố định </t>
  </si>
  <si>
    <t>_ Nguyên giá TSCĐ hữu hình</t>
  </si>
  <si>
    <t xml:space="preserve">  Giá trị hao mòn luỹ kế TSCĐ hữu hình</t>
  </si>
  <si>
    <t>_ Nguyên giá TSCĐ thuê tài chính</t>
  </si>
  <si>
    <t xml:space="preserve">  Giá trị hao mòn luỹ kế TSCĐ thuê tài chính</t>
  </si>
  <si>
    <t>_ Nguyên giá TSCĐ vô hình</t>
  </si>
  <si>
    <t xml:space="preserve">  Giá trị hao mòn luỹ kế TSCĐ vô hình</t>
  </si>
  <si>
    <t>_ Chi phí xây dựng cơ bản dở dang</t>
  </si>
  <si>
    <t>Bất động sản đầu tư</t>
  </si>
  <si>
    <t>_ Nguyên giá</t>
  </si>
  <si>
    <t>_ Giá trị hao mòn luỹ kế</t>
  </si>
  <si>
    <t>Các khoản đầu tư tài chính dài hạn</t>
  </si>
  <si>
    <t>Tài sản dài hạn khác</t>
  </si>
  <si>
    <t>III</t>
  </si>
  <si>
    <t>Tổng tài sản</t>
  </si>
  <si>
    <t>IV</t>
  </si>
  <si>
    <t>Nợ phải trả</t>
  </si>
  <si>
    <t>Nợ ngắn hạn</t>
  </si>
  <si>
    <t>Nợ dài hạn</t>
  </si>
  <si>
    <t>V</t>
  </si>
  <si>
    <t>Nguồn vốn chủ sở hữu</t>
  </si>
  <si>
    <t>Vốn chủ sở hữu</t>
  </si>
  <si>
    <t>_ Vốn đầu tư của chủ sở hữu</t>
  </si>
  <si>
    <t>_ Thặng dư vốn cổ phần</t>
  </si>
  <si>
    <t>_ Cổ phiếu quỹ</t>
  </si>
  <si>
    <t>_ Các quỹ</t>
  </si>
  <si>
    <t>_ Lợi nhuận chưa phân phối</t>
  </si>
  <si>
    <t>Nguồn kinh phí và quỹ khác</t>
  </si>
  <si>
    <t>VI</t>
  </si>
  <si>
    <t>Tổng nguồn vốn</t>
  </si>
  <si>
    <t>II. KẾT QUẢ HOẠT ĐỘNG SẢN XUẤT KINH DOANH</t>
  </si>
  <si>
    <t>(Áp dụng đối với các doanh nghiệp sản xuất, chế biến, dịch vụ…)</t>
  </si>
  <si>
    <t>Chỉ tiêu</t>
  </si>
  <si>
    <t xml:space="preserve">Luỹ kế </t>
  </si>
  <si>
    <t>Doanh thu bán hàng và dịch vụ</t>
  </si>
  <si>
    <t>Các khoản giảm trừ</t>
  </si>
  <si>
    <t>Doanh thu thuần về bán hàng và dịch vụ</t>
  </si>
  <si>
    <t>Giá vốn hàng bán</t>
  </si>
  <si>
    <t>Lợi nhuận gộp về bán hàng và dịch vụ</t>
  </si>
  <si>
    <t>Doanh thu hoạt động tài chính</t>
  </si>
  <si>
    <t>Chi phí hoạt động tài chính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</si>
  <si>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</si>
  <si>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</si>
  <si>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</si>
  <si>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</si>
  <si>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</si>
  <si>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Lợi nhuận khác</t>
  </si>
  <si>
    <t>Thuế thu nhập phải nộp</t>
  </si>
  <si>
    <t>Thu nhập trên mỗi cổ phiếu</t>
  </si>
  <si>
    <t>Cổ tức trên mỗi cổ phiếu</t>
  </si>
  <si>
    <t>CÔNG TY CP BÊTÔNG 620 CHÂU THỚI</t>
  </si>
  <si>
    <t>Quý II Năm 2006</t>
  </si>
  <si>
    <t>Số dư cuối kỳ
(30/06/2006)</t>
  </si>
  <si>
    <t>Quý II/Năm 2006</t>
  </si>
  <si>
    <t xml:space="preserve"> Tp. Hồ Chí Minh, ngày 20 tháng 07 năm 2006 </t>
  </si>
  <si>
    <r>
      <t>Số</t>
    </r>
    <r>
      <rPr>
        <i/>
        <sz val="12"/>
        <rFont val="Arial"/>
        <family val="2"/>
      </rPr>
      <t>: 07-06 / CBTTĐK - BT6</t>
    </r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</si>
</sst>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_(* #.##0.0_);_(* \(#.##0.0\);_(* &quot;-&quot;??_);_(@_)"/>
    <numFmt numFmtId="183" formatCode="_(* #.##0._);_(* \(#.##0.\);_(* &quot;-&quot;??_);_(@_)"/>
    <numFmt numFmtId="184" formatCode="_(* #.##._);_(* \(#.##.\);_(* &quot;-&quot;??_);_(@_ⴆ"/>
    <numFmt numFmtId="185" formatCode="_(* #.#._);_(* \(#.#.\);_(* &quot;-&quot;??_);_(@_ⴆ"/>
    <numFmt numFmtId="186" formatCode="_(* #.;_(* \(#.;_(* &quot;-&quot;??_);_(@_ⴆ"/>
    <numFmt numFmtId="187" formatCode="#.##0_);\(#.##0\)"/>
    <numFmt numFmtId="188" formatCode="#.##0"/>
    <numFmt numFmtId="189" formatCode="#.##"/>
    <numFmt numFmtId="190" formatCode="#.#"/>
    <numFmt numFmtId="191" formatCode="_(* #.##0.00_);_(* \(#.##0.00\);_(* &quot;-&quot;??_);_(@_)"/>
    <numFmt numFmtId="192" formatCode="0;[Red]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0.0%"/>
    <numFmt numFmtId="201" formatCode="_(* #,##0.0_);_(* \(#,##0.0\);_(* &quot;-&quot;_);_(@_)"/>
    <numFmt numFmtId="202" formatCode="_(* #,##0.00_);_(* \(#,##0.00\);_(* &quot;-&quot;_);_(@_)"/>
    <numFmt numFmtId="203" formatCode="0.000%"/>
    <numFmt numFmtId="204" formatCode="_(* #,##0.000_);_(* \(#,##0.000\);_(* &quot;-&quot;??_);_(@_)"/>
    <numFmt numFmtId="205" formatCode="_(* #,##0.0000_);_(* \(#,##0.0000\);_(* &quot;-&quot;??_);_(@_)"/>
    <numFmt numFmtId="206" formatCode="_(* #,##0.00000_);_(* \(#,##0.00000\);_(* &quot;-&quot;??_);_(@_)"/>
    <numFmt numFmtId="207" formatCode="_(* #,##0.0_);_(* \(#,##0.0\);_(* &quot;-&quot;?_);_(@_)"/>
    <numFmt numFmtId="208" formatCode="&quot;\&quot;#,##0;[Red]&quot;\&quot;\-#,##0"/>
    <numFmt numFmtId="209" formatCode="&quot;\&quot;#,##0.00;[Red]&quot;\&quot;\-#,##0.00"/>
    <numFmt numFmtId="210" formatCode="\$#,##0\ ;\(\$#,##0\)"/>
    <numFmt numFmtId="211" formatCode="&quot;\&quot;#,##0;[Red]&quot;\&quot;&quot;\&quot;\-#,##0"/>
    <numFmt numFmtId="212" formatCode="&quot;\&quot;#,##0.00;[Red]&quot;\&quot;&quot;\&quot;&quot;\&quot;&quot;\&quot;&quot;\&quot;&quot;\&quot;\-#,##0.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[$-409]dddd\,\ mmmm\ dd\,\ yyyy"/>
    <numFmt numFmtId="218" formatCode="[$-1010000]d/m/yy;@"/>
    <numFmt numFmtId="219" formatCode="[$-1010000]d/m/yyyy;@"/>
    <numFmt numFmtId="220" formatCode="#,###;\(#,###\);&quot;&quot;"/>
    <numFmt numFmtId="221" formatCode="0_);\(0\)"/>
    <numFmt numFmtId="222" formatCode="[$-409]h:mm:ss\ AM/PM"/>
    <numFmt numFmtId="223" formatCode="_-* #,##0.000_-;\-* #,##0.000_-;_-* &quot;-&quot;???_-;_-@_-"/>
    <numFmt numFmtId="224" formatCode="_-* #,##0.0_-;\-* #,##0.0_-;_-* &quot;-&quot;?_-;_-@_-"/>
  </numFmts>
  <fonts count="41">
    <font>
      <sz val="12"/>
      <name val="Times New Roman"/>
      <family val="0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14"/>
      <name val="MS Sans Serif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i/>
      <sz val="12"/>
      <name val="Times New Roman"/>
      <family val="1"/>
    </font>
    <font>
      <sz val="8"/>
      <name val="Times New Roman"/>
      <family val="1"/>
    </font>
    <font>
      <i/>
      <u val="single"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u val="single"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1"/>
      <name val="Arial"/>
      <family val="2"/>
    </font>
    <font>
      <i/>
      <sz val="10"/>
      <name val="Arial"/>
      <family val="2"/>
    </font>
    <font>
      <sz val="12"/>
      <name val="Arial"/>
      <family val="0"/>
    </font>
    <font>
      <b/>
      <sz val="16"/>
      <name val="Georgia"/>
      <family val="1"/>
    </font>
    <font>
      <b/>
      <sz val="14"/>
      <color indexed="12"/>
      <name val="Georgia"/>
      <family val="1"/>
    </font>
    <font>
      <b/>
      <sz val="13"/>
      <color indexed="12"/>
      <name val="Georgia"/>
      <family val="1"/>
    </font>
    <font>
      <b/>
      <sz val="12"/>
      <color indexed="10"/>
      <name val="Arial"/>
      <family val="2"/>
    </font>
    <font>
      <b/>
      <sz val="12"/>
      <color indexed="12"/>
      <name val="Georgia"/>
      <family val="1"/>
    </font>
    <font>
      <sz val="12"/>
      <name val="Century"/>
      <family val="1"/>
    </font>
    <font>
      <b/>
      <sz val="8"/>
      <name val="Tahoma"/>
      <family val="0"/>
    </font>
    <font>
      <sz val="8"/>
      <name val="Tahoma"/>
      <family val="0"/>
    </font>
    <font>
      <i/>
      <sz val="12"/>
      <name val="Arial"/>
      <family val="2"/>
    </font>
    <font>
      <i/>
      <u val="single"/>
      <sz val="12"/>
      <name val="Arial"/>
      <family val="2"/>
    </font>
    <font>
      <b/>
      <sz val="12"/>
      <name val="Century"/>
      <family val="1"/>
    </font>
    <font>
      <i/>
      <sz val="12"/>
      <name val="Century"/>
      <family val="0"/>
    </font>
    <font>
      <sz val="11"/>
      <name val="Century"/>
      <family val="0"/>
    </font>
    <font>
      <b/>
      <sz val="11"/>
      <name val="Century"/>
      <family val="0"/>
    </font>
    <font>
      <sz val="11"/>
      <name val="Arial"/>
      <family val="0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1" applyNumberFormat="0" applyFont="0" applyFill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8" fillId="0" borderId="0">
      <alignment/>
      <protection/>
    </xf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09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</cellStyleXfs>
  <cellXfs count="1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40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3" xfId="0" applyBorder="1" applyAlignment="1">
      <alignment wrapText="1"/>
    </xf>
    <xf numFmtId="0" fontId="11" fillId="0" borderId="3" xfId="0" applyFont="1" applyBorder="1" applyAlignment="1" quotePrefix="1">
      <alignment/>
    </xf>
    <xf numFmtId="0" fontId="15" fillId="0" borderId="4" xfId="0" applyFont="1" applyBorder="1" applyAlignment="1" quotePrefix="1">
      <alignment horizontal="center"/>
    </xf>
    <xf numFmtId="0" fontId="15" fillId="0" borderId="4" xfId="0" applyFont="1" applyBorder="1" applyAlignment="1">
      <alignment horizontal="center"/>
    </xf>
    <xf numFmtId="181" fontId="15" fillId="0" borderId="4" xfId="15" applyNumberFormat="1" applyFont="1" applyBorder="1" applyAlignment="1">
      <alignment/>
    </xf>
    <xf numFmtId="0" fontId="15" fillId="0" borderId="3" xfId="0" applyFont="1" applyBorder="1" applyAlignment="1" quotePrefix="1">
      <alignment horizontal="center"/>
    </xf>
    <xf numFmtId="0" fontId="15" fillId="0" borderId="3" xfId="0" applyFont="1" applyBorder="1" applyAlignment="1">
      <alignment horizontal="center"/>
    </xf>
    <xf numFmtId="181" fontId="0" fillId="0" borderId="0" xfId="15" applyNumberFormat="1" applyAlignment="1">
      <alignment/>
    </xf>
    <xf numFmtId="0" fontId="15" fillId="0" borderId="0" xfId="0" applyFont="1" applyAlignment="1">
      <alignment/>
    </xf>
    <xf numFmtId="0" fontId="16" fillId="0" borderId="3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5" xfId="0" applyFont="1" applyBorder="1" applyAlignment="1">
      <alignment horizontal="center"/>
    </xf>
    <xf numFmtId="181" fontId="15" fillId="0" borderId="3" xfId="15" applyNumberFormat="1" applyFont="1" applyBorder="1" applyAlignment="1">
      <alignment/>
    </xf>
    <xf numFmtId="0" fontId="1" fillId="0" borderId="3" xfId="0" applyFont="1" applyBorder="1" applyAlignment="1">
      <alignment wrapText="1"/>
    </xf>
    <xf numFmtId="181" fontId="16" fillId="0" borderId="3" xfId="15" applyNumberFormat="1" applyFont="1" applyBorder="1" applyAlignment="1">
      <alignment/>
    </xf>
    <xf numFmtId="0" fontId="1" fillId="0" borderId="5" xfId="0" applyFont="1" applyBorder="1" applyAlignment="1">
      <alignment wrapText="1"/>
    </xf>
    <xf numFmtId="181" fontId="16" fillId="0" borderId="5" xfId="15" applyNumberFormat="1" applyFont="1" applyBorder="1" applyAlignment="1">
      <alignment/>
    </xf>
    <xf numFmtId="0" fontId="18" fillId="0" borderId="0" xfId="0" applyFont="1" applyAlignment="1">
      <alignment/>
    </xf>
    <xf numFmtId="0" fontId="17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181" fontId="16" fillId="0" borderId="2" xfId="15" applyNumberFormat="1" applyFont="1" applyBorder="1" applyAlignment="1">
      <alignment horizontal="center" vertical="center"/>
    </xf>
    <xf numFmtId="0" fontId="16" fillId="0" borderId="3" xfId="0" applyFont="1" applyBorder="1" applyAlignment="1">
      <alignment/>
    </xf>
    <xf numFmtId="0" fontId="15" fillId="0" borderId="3" xfId="0" applyFont="1" applyBorder="1" applyAlignment="1">
      <alignment/>
    </xf>
    <xf numFmtId="0" fontId="17" fillId="0" borderId="4" xfId="0" applyFont="1" applyBorder="1" applyAlignment="1">
      <alignment/>
    </xf>
    <xf numFmtId="0" fontId="17" fillId="0" borderId="4" xfId="0" applyFont="1" applyBorder="1" applyAlignment="1">
      <alignment horizontal="center"/>
    </xf>
    <xf numFmtId="181" fontId="17" fillId="0" borderId="4" xfId="15" applyNumberFormat="1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3" xfId="0" applyFont="1" applyBorder="1" applyAlignment="1">
      <alignment horizontal="center"/>
    </xf>
    <xf numFmtId="181" fontId="17" fillId="0" borderId="3" xfId="15" applyNumberFormat="1" applyFont="1" applyBorder="1" applyAlignment="1">
      <alignment/>
    </xf>
    <xf numFmtId="0" fontId="18" fillId="0" borderId="3" xfId="0" applyFont="1" applyBorder="1" applyAlignment="1">
      <alignment/>
    </xf>
    <xf numFmtId="0" fontId="18" fillId="0" borderId="3" xfId="0" applyFont="1" applyBorder="1" applyAlignment="1">
      <alignment horizontal="center"/>
    </xf>
    <xf numFmtId="181" fontId="18" fillId="0" borderId="3" xfId="15" applyNumberFormat="1" applyFont="1" applyBorder="1" applyAlignment="1">
      <alignment/>
    </xf>
    <xf numFmtId="0" fontId="17" fillId="0" borderId="2" xfId="0" applyFont="1" applyBorder="1" applyAlignment="1">
      <alignment horizontal="center" vertical="center"/>
    </xf>
    <xf numFmtId="181" fontId="17" fillId="0" borderId="2" xfId="15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8" fillId="0" borderId="5" xfId="0" applyFont="1" applyBorder="1" applyAlignment="1">
      <alignment/>
    </xf>
    <xf numFmtId="0" fontId="18" fillId="0" borderId="5" xfId="0" applyFont="1" applyBorder="1" applyAlignment="1">
      <alignment horizontal="center"/>
    </xf>
    <xf numFmtId="181" fontId="18" fillId="0" borderId="5" xfId="15" applyNumberFormat="1" applyFont="1" applyBorder="1" applyAlignment="1">
      <alignment/>
    </xf>
    <xf numFmtId="0" fontId="17" fillId="0" borderId="2" xfId="0" applyFont="1" applyBorder="1" applyAlignment="1">
      <alignment/>
    </xf>
    <xf numFmtId="0" fontId="17" fillId="0" borderId="2" xfId="0" applyFont="1" applyBorder="1" applyAlignment="1">
      <alignment horizontal="center"/>
    </xf>
    <xf numFmtId="181" fontId="17" fillId="0" borderId="2" xfId="15" applyNumberFormat="1" applyFont="1" applyBorder="1" applyAlignment="1">
      <alignment/>
    </xf>
    <xf numFmtId="181" fontId="18" fillId="0" borderId="0" xfId="15" applyNumberFormat="1" applyFont="1" applyAlignment="1">
      <alignment/>
    </xf>
    <xf numFmtId="181" fontId="18" fillId="0" borderId="2" xfId="15" applyNumberFormat="1" applyFont="1" applyBorder="1" applyAlignment="1">
      <alignment horizontal="center"/>
    </xf>
    <xf numFmtId="181" fontId="17" fillId="0" borderId="2" xfId="15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181" fontId="0" fillId="0" borderId="0" xfId="15" applyNumberFormat="1" applyAlignment="1">
      <alignment/>
    </xf>
    <xf numFmtId="181" fontId="12" fillId="0" borderId="2" xfId="15" applyNumberFormat="1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0" fontId="30" fillId="0" borderId="6" xfId="0" applyFont="1" applyBorder="1" applyAlignment="1">
      <alignment horizontal="center"/>
    </xf>
    <xf numFmtId="0" fontId="30" fillId="0" borderId="6" xfId="0" applyFont="1" applyBorder="1" applyAlignment="1">
      <alignment/>
    </xf>
    <xf numFmtId="0" fontId="0" fillId="0" borderId="0" xfId="0" applyFont="1" applyAlignment="1">
      <alignment/>
    </xf>
    <xf numFmtId="0" fontId="33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35" fillId="0" borderId="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5" fillId="0" borderId="7" xfId="0" applyFont="1" applyBorder="1" applyAlignment="1">
      <alignment horizontal="center"/>
    </xf>
    <xf numFmtId="0" fontId="35" fillId="0" borderId="7" xfId="0" applyFont="1" applyBorder="1" applyAlignment="1">
      <alignment/>
    </xf>
    <xf numFmtId="0" fontId="30" fillId="0" borderId="8" xfId="0" applyFont="1" applyBorder="1" applyAlignment="1">
      <alignment horizontal="center"/>
    </xf>
    <xf numFmtId="0" fontId="30" fillId="0" borderId="8" xfId="0" applyFont="1" applyBorder="1" applyAlignment="1">
      <alignment/>
    </xf>
    <xf numFmtId="0" fontId="35" fillId="0" borderId="8" xfId="0" applyFont="1" applyBorder="1" applyAlignment="1">
      <alignment horizontal="center"/>
    </xf>
    <xf numFmtId="0" fontId="35" fillId="0" borderId="8" xfId="0" applyFont="1" applyBorder="1" applyAlignment="1">
      <alignment/>
    </xf>
    <xf numFmtId="181" fontId="0" fillId="0" borderId="0" xfId="0" applyNumberFormat="1" applyFont="1" applyAlignment="1">
      <alignment/>
    </xf>
    <xf numFmtId="0" fontId="30" fillId="0" borderId="8" xfId="0" applyFont="1" applyBorder="1" applyAlignment="1">
      <alignment/>
    </xf>
    <xf numFmtId="0" fontId="35" fillId="0" borderId="6" xfId="0" applyFont="1" applyBorder="1" applyAlignment="1">
      <alignment horizontal="center"/>
    </xf>
    <xf numFmtId="0" fontId="35" fillId="0" borderId="6" xfId="0" applyFont="1" applyBorder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9" xfId="0" applyFont="1" applyBorder="1" applyAlignment="1">
      <alignment horizontal="center"/>
    </xf>
    <xf numFmtId="0" fontId="30" fillId="0" borderId="9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3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15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3" fontId="38" fillId="0" borderId="7" xfId="0" applyNumberFormat="1" applyFont="1" applyBorder="1" applyAlignment="1">
      <alignment/>
    </xf>
    <xf numFmtId="181" fontId="37" fillId="0" borderId="8" xfId="15" applyNumberFormat="1" applyFont="1" applyBorder="1" applyAlignment="1">
      <alignment/>
    </xf>
    <xf numFmtId="181" fontId="38" fillId="0" borderId="8" xfId="15" applyNumberFormat="1" applyFont="1" applyBorder="1" applyAlignment="1">
      <alignment/>
    </xf>
    <xf numFmtId="3" fontId="38" fillId="0" borderId="8" xfId="0" applyNumberFormat="1" applyFont="1" applyBorder="1" applyAlignment="1">
      <alignment/>
    </xf>
    <xf numFmtId="181" fontId="38" fillId="0" borderId="6" xfId="15" applyNumberFormat="1" applyFont="1" applyBorder="1" applyAlignment="1">
      <alignment/>
    </xf>
    <xf numFmtId="0" fontId="37" fillId="0" borderId="0" xfId="0" applyFont="1" applyAlignment="1">
      <alignment/>
    </xf>
    <xf numFmtId="181" fontId="37" fillId="0" borderId="9" xfId="15" applyNumberFormat="1" applyFont="1" applyBorder="1" applyAlignment="1">
      <alignment horizontal="right"/>
    </xf>
    <xf numFmtId="0" fontId="37" fillId="0" borderId="6" xfId="0" applyFont="1" applyBorder="1" applyAlignment="1">
      <alignment/>
    </xf>
    <xf numFmtId="9" fontId="37" fillId="0" borderId="0" xfId="27" applyFont="1" applyBorder="1" applyAlignment="1">
      <alignment/>
    </xf>
    <xf numFmtId="0" fontId="35" fillId="0" borderId="2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/>
    </xf>
    <xf numFmtId="181" fontId="38" fillId="0" borderId="0" xfId="15" applyNumberFormat="1" applyFont="1" applyBorder="1" applyAlignment="1">
      <alignment/>
    </xf>
    <xf numFmtId="181" fontId="0" fillId="0" borderId="0" xfId="0" applyNumberFormat="1" applyAlignment="1">
      <alignment/>
    </xf>
    <xf numFmtId="181" fontId="1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81" fontId="13" fillId="0" borderId="10" xfId="15" applyNumberFormat="1" applyFont="1" applyBorder="1" applyAlignment="1">
      <alignment horizontal="center"/>
    </xf>
    <xf numFmtId="181" fontId="11" fillId="0" borderId="10" xfId="15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center"/>
    </xf>
    <xf numFmtId="181" fontId="19" fillId="0" borderId="10" xfId="15" applyNumberFormat="1" applyFont="1" applyBorder="1" applyAlignment="1">
      <alignment horizontal="center"/>
    </xf>
    <xf numFmtId="181" fontId="21" fillId="0" borderId="10" xfId="15" applyNumberFormat="1" applyFont="1" applyBorder="1" applyAlignment="1">
      <alignment horizontal="center"/>
    </xf>
    <xf numFmtId="0" fontId="18" fillId="0" borderId="0" xfId="0" applyFont="1" applyAlignment="1">
      <alignment horizontal="left" wrapText="1"/>
    </xf>
    <xf numFmtId="181" fontId="21" fillId="0" borderId="0" xfId="15" applyNumberFormat="1" applyFont="1" applyAlignment="1">
      <alignment horizontal="center"/>
    </xf>
    <xf numFmtId="0" fontId="17" fillId="0" borderId="0" xfId="0" applyFont="1" applyAlignment="1">
      <alignment horizontal="center"/>
    </xf>
    <xf numFmtId="181" fontId="17" fillId="0" borderId="0" xfId="15" applyNumberFormat="1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81" fontId="1" fillId="0" borderId="0" xfId="15" applyNumberFormat="1" applyFont="1" applyAlignment="1">
      <alignment horizontal="center"/>
    </xf>
    <xf numFmtId="0" fontId="23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</cellXfs>
  <cellStyles count="2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  <cellStyle name="똿뗦먛귟 [0.00]_PRODUCT DETAIL Q1" xfId="29"/>
    <cellStyle name="똿뗦먛귟_PRODUCT DETAIL Q1" xfId="30"/>
    <cellStyle name="믅됞 [0.00]_PRODUCT DETAIL Q1" xfId="31"/>
    <cellStyle name="믅됞_PRODUCT DETAIL Q1" xfId="32"/>
    <cellStyle name="백분율_HOBONG" xfId="33"/>
    <cellStyle name="뷭?_BOOKSHIP" xfId="34"/>
    <cellStyle name="콤마 [0]_1202" xfId="35"/>
    <cellStyle name="콤마_1202" xfId="36"/>
    <cellStyle name="통화 [0]_1202" xfId="37"/>
    <cellStyle name="통화_1202" xfId="38"/>
    <cellStyle name="표준_(정보부문)월별인원계획" xfId="39"/>
    <cellStyle name="표준_kc-elec system check list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5"/>
  <sheetViews>
    <sheetView workbookViewId="0" topLeftCell="A121">
      <selection activeCell="D129" sqref="D129"/>
    </sheetView>
  </sheetViews>
  <sheetFormatPr defaultColWidth="9.00390625" defaultRowHeight="15.75"/>
  <cols>
    <col min="1" max="1" width="47.75390625" style="0" customWidth="1"/>
    <col min="2" max="2" width="3.875" style="2" customWidth="1"/>
    <col min="3" max="3" width="6.75390625" style="2" customWidth="1"/>
    <col min="4" max="4" width="13.375" style="19" customWidth="1"/>
    <col min="5" max="5" width="14.125" style="19" customWidth="1"/>
  </cols>
  <sheetData>
    <row r="1" spans="1:5" ht="20.25">
      <c r="A1" s="117" t="s">
        <v>48</v>
      </c>
      <c r="B1" s="117"/>
      <c r="C1" s="117"/>
      <c r="D1" s="117"/>
      <c r="E1" s="117"/>
    </row>
    <row r="2" spans="1:5" ht="15.75">
      <c r="A2" s="118" t="s">
        <v>118</v>
      </c>
      <c r="B2" s="118"/>
      <c r="C2" s="118"/>
      <c r="D2" s="118"/>
      <c r="E2" s="118"/>
    </row>
    <row r="3" spans="1:5" ht="16.5" customHeight="1">
      <c r="A3" s="1"/>
      <c r="D3" s="115" t="s">
        <v>108</v>
      </c>
      <c r="E3" s="116"/>
    </row>
    <row r="4" spans="1:5" s="20" customFormat="1" ht="33" customHeight="1">
      <c r="A4" s="32" t="s">
        <v>0</v>
      </c>
      <c r="B4" s="33" t="s">
        <v>46</v>
      </c>
      <c r="C4" s="33" t="s">
        <v>112</v>
      </c>
      <c r="D4" s="34" t="s">
        <v>114</v>
      </c>
      <c r="E4" s="34" t="s">
        <v>115</v>
      </c>
    </row>
    <row r="5" spans="1:5" s="20" customFormat="1" ht="12.75" customHeight="1">
      <c r="A5" s="58">
        <v>1</v>
      </c>
      <c r="B5" s="58">
        <v>2</v>
      </c>
      <c r="C5" s="58">
        <v>3</v>
      </c>
      <c r="D5" s="58">
        <v>4</v>
      </c>
      <c r="E5" s="58">
        <v>5</v>
      </c>
    </row>
    <row r="6" spans="1:5" s="22" customFormat="1" ht="18" customHeight="1">
      <c r="A6" s="37" t="s">
        <v>3</v>
      </c>
      <c r="B6" s="38">
        <v>100</v>
      </c>
      <c r="C6" s="38"/>
      <c r="D6" s="39">
        <f>D7+D10+D13+D20+D23</f>
        <v>414945221010</v>
      </c>
      <c r="E6" s="39">
        <f>E7+E10+E13+E20+E23</f>
        <v>312050806408</v>
      </c>
    </row>
    <row r="7" spans="1:5" s="35" customFormat="1" ht="18" customHeight="1">
      <c r="A7" s="40" t="s">
        <v>4</v>
      </c>
      <c r="B7" s="41">
        <v>110</v>
      </c>
      <c r="C7" s="41"/>
      <c r="D7" s="42">
        <f>D8+D9</f>
        <v>108055939659</v>
      </c>
      <c r="E7" s="42">
        <f>E8+E9</f>
        <v>38287615108</v>
      </c>
    </row>
    <row r="8" spans="1:5" s="36" customFormat="1" ht="18" customHeight="1">
      <c r="A8" s="43" t="s">
        <v>5</v>
      </c>
      <c r="B8" s="44">
        <v>111</v>
      </c>
      <c r="C8" s="44">
        <v>1</v>
      </c>
      <c r="D8" s="45">
        <v>108053939659</v>
      </c>
      <c r="E8" s="45">
        <v>38285615108</v>
      </c>
    </row>
    <row r="9" spans="1:5" s="36" customFormat="1" ht="18" customHeight="1">
      <c r="A9" s="43" t="s">
        <v>6</v>
      </c>
      <c r="B9" s="44">
        <v>112</v>
      </c>
      <c r="C9" s="44">
        <v>1</v>
      </c>
      <c r="D9" s="45">
        <v>2000000</v>
      </c>
      <c r="E9" s="45">
        <v>2000000</v>
      </c>
    </row>
    <row r="10" spans="1:5" s="35" customFormat="1" ht="18" customHeight="1">
      <c r="A10" s="40" t="s">
        <v>7</v>
      </c>
      <c r="B10" s="41">
        <v>120</v>
      </c>
      <c r="C10" s="41"/>
      <c r="D10" s="42">
        <f>D11+D12</f>
        <v>0</v>
      </c>
      <c r="E10" s="42">
        <v>0</v>
      </c>
    </row>
    <row r="11" spans="1:5" s="36" customFormat="1" ht="18" customHeight="1">
      <c r="A11" s="43" t="s">
        <v>8</v>
      </c>
      <c r="B11" s="44">
        <v>121</v>
      </c>
      <c r="C11" s="44">
        <v>11</v>
      </c>
      <c r="D11" s="45"/>
      <c r="E11" s="45"/>
    </row>
    <row r="12" spans="1:5" s="36" customFormat="1" ht="18" customHeight="1">
      <c r="A12" s="43" t="s">
        <v>9</v>
      </c>
      <c r="B12" s="44">
        <v>129</v>
      </c>
      <c r="C12" s="44"/>
      <c r="D12" s="45"/>
      <c r="E12" s="45"/>
    </row>
    <row r="13" spans="1:5" s="35" customFormat="1" ht="18" customHeight="1">
      <c r="A13" s="40" t="s">
        <v>10</v>
      </c>
      <c r="B13" s="41">
        <v>130</v>
      </c>
      <c r="C13" s="41"/>
      <c r="D13" s="42">
        <f>D14+D15+D16+D17+D18+D19</f>
        <v>139096188446</v>
      </c>
      <c r="E13" s="42">
        <f>E14+E15+E16+E17+E18+E19</f>
        <v>141575965139</v>
      </c>
    </row>
    <row r="14" spans="1:5" s="36" customFormat="1" ht="18" customHeight="1">
      <c r="A14" s="43" t="s">
        <v>11</v>
      </c>
      <c r="B14" s="44">
        <v>131</v>
      </c>
      <c r="C14" s="44">
        <v>2</v>
      </c>
      <c r="D14" s="45">
        <v>90179321145</v>
      </c>
      <c r="E14" s="45">
        <v>111958541573</v>
      </c>
    </row>
    <row r="15" spans="1:5" s="36" customFormat="1" ht="18" customHeight="1">
      <c r="A15" s="43" t="s">
        <v>12</v>
      </c>
      <c r="B15" s="44">
        <v>132</v>
      </c>
      <c r="C15" s="44"/>
      <c r="D15" s="45">
        <v>6642086143</v>
      </c>
      <c r="E15" s="45">
        <v>4437155347</v>
      </c>
    </row>
    <row r="16" spans="1:5" s="36" customFormat="1" ht="18" customHeight="1">
      <c r="A16" s="43" t="s">
        <v>13</v>
      </c>
      <c r="B16" s="44">
        <v>133</v>
      </c>
      <c r="C16" s="44">
        <v>2</v>
      </c>
      <c r="D16" s="45">
        <v>7877286970</v>
      </c>
      <c r="E16" s="45">
        <v>2206944000</v>
      </c>
    </row>
    <row r="17" spans="1:5" s="36" customFormat="1" ht="18" customHeight="1">
      <c r="A17" s="43" t="s">
        <v>14</v>
      </c>
      <c r="B17" s="44">
        <v>134</v>
      </c>
      <c r="C17" s="44"/>
      <c r="D17" s="45"/>
      <c r="E17" s="45"/>
    </row>
    <row r="18" spans="1:5" s="36" customFormat="1" ht="18" customHeight="1">
      <c r="A18" s="43" t="s">
        <v>15</v>
      </c>
      <c r="B18" s="44">
        <v>138</v>
      </c>
      <c r="C18" s="44">
        <v>2</v>
      </c>
      <c r="D18" s="45">
        <v>35078859054</v>
      </c>
      <c r="E18" s="45">
        <v>23672659695</v>
      </c>
    </row>
    <row r="19" spans="1:5" s="36" customFormat="1" ht="18" customHeight="1">
      <c r="A19" s="43" t="s">
        <v>16</v>
      </c>
      <c r="B19" s="44">
        <v>139</v>
      </c>
      <c r="C19" s="44">
        <v>2</v>
      </c>
      <c r="D19" s="45">
        <v>-681364866</v>
      </c>
      <c r="E19" s="45">
        <v>-699335476</v>
      </c>
    </row>
    <row r="20" spans="1:5" s="35" customFormat="1" ht="18" customHeight="1">
      <c r="A20" s="40" t="s">
        <v>17</v>
      </c>
      <c r="B20" s="41">
        <v>140</v>
      </c>
      <c r="C20" s="41"/>
      <c r="D20" s="42">
        <f>D21+D22</f>
        <v>165592157700</v>
      </c>
      <c r="E20" s="42">
        <f>E21+E22</f>
        <v>132187226161</v>
      </c>
    </row>
    <row r="21" spans="1:5" s="36" customFormat="1" ht="18" customHeight="1">
      <c r="A21" s="43" t="s">
        <v>18</v>
      </c>
      <c r="B21" s="44">
        <v>141</v>
      </c>
      <c r="C21" s="44">
        <v>3</v>
      </c>
      <c r="D21" s="45">
        <v>165592157700</v>
      </c>
      <c r="E21" s="45">
        <v>132187226161</v>
      </c>
    </row>
    <row r="22" spans="1:5" s="36" customFormat="1" ht="18" customHeight="1">
      <c r="A22" s="43" t="s">
        <v>19</v>
      </c>
      <c r="B22" s="44">
        <v>149</v>
      </c>
      <c r="C22" s="44"/>
      <c r="D22" s="45"/>
      <c r="E22" s="45"/>
    </row>
    <row r="23" spans="1:5" s="35" customFormat="1" ht="18" customHeight="1">
      <c r="A23" s="40" t="s">
        <v>20</v>
      </c>
      <c r="B23" s="41">
        <v>150</v>
      </c>
      <c r="C23" s="41"/>
      <c r="D23" s="42">
        <f>D24+D25+D26</f>
        <v>2200935205</v>
      </c>
      <c r="E23" s="42">
        <f>E24+E25+E26</f>
        <v>0</v>
      </c>
    </row>
    <row r="24" spans="1:5" s="36" customFormat="1" ht="18" customHeight="1">
      <c r="A24" s="43" t="s">
        <v>21</v>
      </c>
      <c r="B24" s="44">
        <v>151</v>
      </c>
      <c r="C24" s="44"/>
      <c r="D24" s="45"/>
      <c r="E24" s="45"/>
    </row>
    <row r="25" spans="1:5" s="36" customFormat="1" ht="18" customHeight="1">
      <c r="A25" s="43" t="s">
        <v>22</v>
      </c>
      <c r="B25" s="44">
        <v>152</v>
      </c>
      <c r="C25" s="44">
        <v>4</v>
      </c>
      <c r="D25" s="45">
        <v>2200935205</v>
      </c>
      <c r="E25" s="45"/>
    </row>
    <row r="26" spans="1:5" s="36" customFormat="1" ht="18" customHeight="1">
      <c r="A26" s="43" t="s">
        <v>23</v>
      </c>
      <c r="B26" s="44">
        <v>158</v>
      </c>
      <c r="C26" s="44"/>
      <c r="D26" s="45"/>
      <c r="E26" s="45"/>
    </row>
    <row r="27" spans="1:5" s="35" customFormat="1" ht="18" customHeight="1">
      <c r="A27" s="40" t="s">
        <v>111</v>
      </c>
      <c r="B27" s="41">
        <v>200</v>
      </c>
      <c r="C27" s="41"/>
      <c r="D27" s="42">
        <f>D28+D33+D46+D49+D54</f>
        <v>120527301281</v>
      </c>
      <c r="E27" s="42">
        <f>E28+E33+E46+E49+E54</f>
        <v>110595022856</v>
      </c>
    </row>
    <row r="28" spans="1:5" s="35" customFormat="1" ht="18" customHeight="1">
      <c r="A28" s="40" t="s">
        <v>24</v>
      </c>
      <c r="B28" s="41">
        <v>210</v>
      </c>
      <c r="C28" s="41"/>
      <c r="D28" s="42">
        <f>D29+D30+D31+D32</f>
        <v>789651883</v>
      </c>
      <c r="E28" s="42">
        <f>E29+E30+E31+E32</f>
        <v>1603306833</v>
      </c>
    </row>
    <row r="29" spans="1:5" s="36" customFormat="1" ht="18" customHeight="1">
      <c r="A29" s="43" t="s">
        <v>25</v>
      </c>
      <c r="B29" s="44">
        <v>211</v>
      </c>
      <c r="C29" s="44">
        <v>5</v>
      </c>
      <c r="D29" s="45">
        <v>789651883</v>
      </c>
      <c r="E29" s="45">
        <v>1603306833</v>
      </c>
    </row>
    <row r="30" spans="1:5" s="36" customFormat="1" ht="18" customHeight="1">
      <c r="A30" s="43" t="s">
        <v>26</v>
      </c>
      <c r="B30" s="44">
        <v>212</v>
      </c>
      <c r="C30" s="44"/>
      <c r="D30" s="45"/>
      <c r="E30" s="45"/>
    </row>
    <row r="31" spans="1:5" s="36" customFormat="1" ht="18" customHeight="1">
      <c r="A31" s="43" t="s">
        <v>27</v>
      </c>
      <c r="B31" s="44">
        <v>213</v>
      </c>
      <c r="C31" s="44"/>
      <c r="D31" s="45"/>
      <c r="E31" s="45"/>
    </row>
    <row r="32" spans="1:5" s="36" customFormat="1" ht="18" customHeight="1">
      <c r="A32" s="43" t="s">
        <v>28</v>
      </c>
      <c r="B32" s="44">
        <v>219</v>
      </c>
      <c r="C32" s="44"/>
      <c r="D32" s="45"/>
      <c r="E32" s="45"/>
    </row>
    <row r="33" spans="1:5" s="35" customFormat="1" ht="18" customHeight="1">
      <c r="A33" s="40" t="s">
        <v>29</v>
      </c>
      <c r="B33" s="41">
        <v>220</v>
      </c>
      <c r="C33" s="41"/>
      <c r="D33" s="42">
        <f>D34+D37+D40+D43</f>
        <v>66549405985</v>
      </c>
      <c r="E33" s="42">
        <f>E34+E37+E40+E43</f>
        <v>72626735358</v>
      </c>
    </row>
    <row r="34" spans="1:5" s="36" customFormat="1" ht="18" customHeight="1">
      <c r="A34" s="43" t="s">
        <v>30</v>
      </c>
      <c r="B34" s="44">
        <v>221</v>
      </c>
      <c r="C34" s="44">
        <v>6</v>
      </c>
      <c r="D34" s="45">
        <f>SUM(D35:D36)</f>
        <v>32507551807</v>
      </c>
      <c r="E34" s="45">
        <f>SUM(E35:E36)</f>
        <v>41365678277</v>
      </c>
    </row>
    <row r="35" spans="1:5" s="36" customFormat="1" ht="18" customHeight="1">
      <c r="A35" s="43" t="s">
        <v>31</v>
      </c>
      <c r="B35" s="44">
        <v>222</v>
      </c>
      <c r="C35" s="44"/>
      <c r="D35" s="45">
        <v>91551276635</v>
      </c>
      <c r="E35" s="45">
        <v>103289817327</v>
      </c>
    </row>
    <row r="36" spans="1:5" s="36" customFormat="1" ht="18" customHeight="1">
      <c r="A36" s="43" t="s">
        <v>32</v>
      </c>
      <c r="B36" s="44">
        <v>223</v>
      </c>
      <c r="C36" s="44"/>
      <c r="D36" s="45">
        <v>-59043724828</v>
      </c>
      <c r="E36" s="45">
        <v>-61924139050</v>
      </c>
    </row>
    <row r="37" spans="1:5" s="36" customFormat="1" ht="18" customHeight="1">
      <c r="A37" s="43" t="s">
        <v>33</v>
      </c>
      <c r="B37" s="44">
        <v>224</v>
      </c>
      <c r="C37" s="44">
        <v>8</v>
      </c>
      <c r="D37" s="45">
        <f>SUM(D38:D39)</f>
        <v>15595675397</v>
      </c>
      <c r="E37" s="45">
        <f>SUM(E38:E39)</f>
        <v>14608693093</v>
      </c>
    </row>
    <row r="38" spans="1:5" s="36" customFormat="1" ht="18" customHeight="1">
      <c r="A38" s="43" t="s">
        <v>31</v>
      </c>
      <c r="B38" s="44">
        <v>225</v>
      </c>
      <c r="C38" s="44"/>
      <c r="D38" s="45">
        <v>17372207687</v>
      </c>
      <c r="E38" s="45">
        <v>15245619505</v>
      </c>
    </row>
    <row r="39" spans="1:5" s="36" customFormat="1" ht="18" customHeight="1">
      <c r="A39" s="43" t="s">
        <v>32</v>
      </c>
      <c r="B39" s="44">
        <v>226</v>
      </c>
      <c r="C39" s="44"/>
      <c r="D39" s="45">
        <v>-1776532290</v>
      </c>
      <c r="E39" s="45">
        <v>-636926412</v>
      </c>
    </row>
    <row r="40" spans="1:5" s="36" customFormat="1" ht="18" customHeight="1">
      <c r="A40" s="43" t="s">
        <v>34</v>
      </c>
      <c r="B40" s="44">
        <v>227</v>
      </c>
      <c r="C40" s="44">
        <v>7</v>
      </c>
      <c r="D40" s="45">
        <f>SUM(D41:D42)</f>
        <v>7395336944</v>
      </c>
      <c r="E40" s="45">
        <f>SUM(E41:E42)</f>
        <v>7470037340</v>
      </c>
    </row>
    <row r="41" spans="1:5" s="36" customFormat="1" ht="18" customHeight="1">
      <c r="A41" s="43" t="s">
        <v>31</v>
      </c>
      <c r="B41" s="44">
        <v>228</v>
      </c>
      <c r="C41" s="44"/>
      <c r="D41" s="45">
        <v>8086133840</v>
      </c>
      <c r="E41" s="45">
        <v>8086133840</v>
      </c>
    </row>
    <row r="42" spans="1:5" s="36" customFormat="1" ht="18" customHeight="1">
      <c r="A42" s="43" t="s">
        <v>32</v>
      </c>
      <c r="B42" s="44">
        <v>229</v>
      </c>
      <c r="C42" s="44"/>
      <c r="D42" s="45">
        <v>-690796896</v>
      </c>
      <c r="E42" s="45">
        <v>-616096500</v>
      </c>
    </row>
    <row r="43" spans="1:5" s="36" customFormat="1" ht="18" customHeight="1">
      <c r="A43" s="43" t="s">
        <v>47</v>
      </c>
      <c r="B43" s="44">
        <v>230</v>
      </c>
      <c r="C43" s="44">
        <v>9</v>
      </c>
      <c r="D43" s="45">
        <v>11050841837</v>
      </c>
      <c r="E43" s="45">
        <v>9182326648</v>
      </c>
    </row>
    <row r="44" spans="1:5" s="20" customFormat="1" ht="36.75" customHeight="1">
      <c r="A44" s="46" t="s">
        <v>0</v>
      </c>
      <c r="B44" s="30" t="s">
        <v>46</v>
      </c>
      <c r="C44" s="30" t="s">
        <v>2</v>
      </c>
      <c r="D44" s="47" t="s">
        <v>113</v>
      </c>
      <c r="E44" s="47" t="s">
        <v>1</v>
      </c>
    </row>
    <row r="45" spans="1:5" s="20" customFormat="1" ht="15">
      <c r="A45" s="48">
        <v>1</v>
      </c>
      <c r="B45" s="48">
        <v>2</v>
      </c>
      <c r="C45" s="48">
        <v>3</v>
      </c>
      <c r="D45" s="48">
        <v>4</v>
      </c>
      <c r="E45" s="48">
        <v>5</v>
      </c>
    </row>
    <row r="46" spans="1:5" s="35" customFormat="1" ht="18" customHeight="1">
      <c r="A46" s="40" t="s">
        <v>35</v>
      </c>
      <c r="B46" s="41">
        <v>240</v>
      </c>
      <c r="C46" s="41"/>
      <c r="D46" s="42">
        <f>SUM(D47:D48)</f>
        <v>0</v>
      </c>
      <c r="E46" s="42">
        <f>SUM(E47:E48)</f>
        <v>0</v>
      </c>
    </row>
    <row r="47" spans="1:5" s="36" customFormat="1" ht="18" customHeight="1">
      <c r="A47" s="43" t="s">
        <v>31</v>
      </c>
      <c r="B47" s="44">
        <v>241</v>
      </c>
      <c r="C47" s="44"/>
      <c r="D47" s="45"/>
      <c r="E47" s="45"/>
    </row>
    <row r="48" spans="1:5" s="36" customFormat="1" ht="18" customHeight="1">
      <c r="A48" s="43" t="s">
        <v>32</v>
      </c>
      <c r="B48" s="44">
        <v>242</v>
      </c>
      <c r="C48" s="44"/>
      <c r="D48" s="45"/>
      <c r="E48" s="45"/>
    </row>
    <row r="49" spans="1:5" s="35" customFormat="1" ht="18" customHeight="1">
      <c r="A49" s="40" t="s">
        <v>36</v>
      </c>
      <c r="B49" s="41">
        <v>250</v>
      </c>
      <c r="C49" s="41"/>
      <c r="D49" s="42">
        <f>D50+D51+D52+D53</f>
        <v>51941286913</v>
      </c>
      <c r="E49" s="42">
        <f>E50+E51+E52+E53</f>
        <v>35292916913</v>
      </c>
    </row>
    <row r="50" spans="1:5" s="36" customFormat="1" ht="18" customHeight="1">
      <c r="A50" s="43" t="s">
        <v>37</v>
      </c>
      <c r="B50" s="44">
        <v>251</v>
      </c>
      <c r="C50" s="44"/>
      <c r="D50" s="45">
        <v>600000000</v>
      </c>
      <c r="E50" s="45">
        <v>600000000</v>
      </c>
    </row>
    <row r="51" spans="1:5" s="36" customFormat="1" ht="18" customHeight="1">
      <c r="A51" s="43" t="s">
        <v>38</v>
      </c>
      <c r="B51" s="44">
        <v>252</v>
      </c>
      <c r="C51" s="44">
        <v>10</v>
      </c>
      <c r="D51" s="45">
        <v>37537320680</v>
      </c>
      <c r="E51" s="45">
        <v>22537320680</v>
      </c>
    </row>
    <row r="52" spans="1:5" s="36" customFormat="1" ht="18" customHeight="1">
      <c r="A52" s="43" t="s">
        <v>39</v>
      </c>
      <c r="B52" s="44">
        <v>258</v>
      </c>
      <c r="C52" s="44">
        <v>10</v>
      </c>
      <c r="D52" s="45">
        <v>13803966233</v>
      </c>
      <c r="E52" s="45">
        <v>12155596233</v>
      </c>
    </row>
    <row r="53" spans="1:5" s="36" customFormat="1" ht="18" customHeight="1">
      <c r="A53" s="43" t="s">
        <v>40</v>
      </c>
      <c r="B53" s="44">
        <v>259</v>
      </c>
      <c r="C53" s="44"/>
      <c r="D53" s="45"/>
      <c r="E53" s="45"/>
    </row>
    <row r="54" spans="1:5" s="35" customFormat="1" ht="18" customHeight="1">
      <c r="A54" s="40" t="s">
        <v>41</v>
      </c>
      <c r="B54" s="41">
        <v>260</v>
      </c>
      <c r="C54" s="41"/>
      <c r="D54" s="42">
        <f>D55+D56+D57</f>
        <v>1246956500</v>
      </c>
      <c r="E54" s="42">
        <f>E55+E56+E57</f>
        <v>1072063752</v>
      </c>
    </row>
    <row r="55" spans="1:5" s="36" customFormat="1" ht="18" customHeight="1">
      <c r="A55" s="43" t="s">
        <v>42</v>
      </c>
      <c r="B55" s="44">
        <v>261</v>
      </c>
      <c r="C55" s="44">
        <v>11</v>
      </c>
      <c r="D55" s="45">
        <v>55259147</v>
      </c>
      <c r="E55" s="45">
        <v>0</v>
      </c>
    </row>
    <row r="56" spans="1:5" s="36" customFormat="1" ht="18" customHeight="1">
      <c r="A56" s="43" t="s">
        <v>43</v>
      </c>
      <c r="B56" s="44">
        <v>262</v>
      </c>
      <c r="C56" s="44">
        <v>12</v>
      </c>
      <c r="D56" s="45"/>
      <c r="E56" s="45"/>
    </row>
    <row r="57" spans="1:5" s="20" customFormat="1" ht="18" customHeight="1">
      <c r="A57" s="49" t="s">
        <v>44</v>
      </c>
      <c r="B57" s="50">
        <v>268</v>
      </c>
      <c r="C57" s="50"/>
      <c r="D57" s="51">
        <v>1191697353</v>
      </c>
      <c r="E57" s="51">
        <v>1072063752</v>
      </c>
    </row>
    <row r="58" spans="1:5" s="22" customFormat="1" ht="18" customHeight="1">
      <c r="A58" s="52" t="s">
        <v>45</v>
      </c>
      <c r="B58" s="53">
        <v>270</v>
      </c>
      <c r="C58" s="53"/>
      <c r="D58" s="54">
        <f>D6+D27</f>
        <v>535472522291</v>
      </c>
      <c r="E58" s="54">
        <f>E6+E27</f>
        <v>422645829264</v>
      </c>
    </row>
    <row r="59" spans="1:5" s="20" customFormat="1" ht="15">
      <c r="A59" s="29"/>
      <c r="B59" s="31"/>
      <c r="C59" s="31"/>
      <c r="D59" s="55"/>
      <c r="E59" s="55"/>
    </row>
    <row r="60" spans="1:5" s="20" customFormat="1" ht="15">
      <c r="A60" s="29"/>
      <c r="B60" s="31"/>
      <c r="C60" s="31"/>
      <c r="D60" s="55"/>
      <c r="E60" s="55"/>
    </row>
    <row r="61" spans="1:5" s="20" customFormat="1" ht="15">
      <c r="A61" s="29"/>
      <c r="B61" s="31"/>
      <c r="C61" s="31"/>
      <c r="D61" s="55"/>
      <c r="E61" s="55"/>
    </row>
    <row r="62" spans="1:5" s="20" customFormat="1" ht="15">
      <c r="A62" s="29"/>
      <c r="B62" s="31"/>
      <c r="C62" s="31"/>
      <c r="D62" s="55"/>
      <c r="E62" s="55"/>
    </row>
    <row r="63" spans="1:5" s="20" customFormat="1" ht="15">
      <c r="A63" s="29"/>
      <c r="B63" s="31"/>
      <c r="C63" s="31"/>
      <c r="D63" s="55"/>
      <c r="E63" s="55"/>
    </row>
    <row r="64" spans="1:5" s="20" customFormat="1" ht="15">
      <c r="A64" s="29"/>
      <c r="B64" s="31"/>
      <c r="C64" s="31"/>
      <c r="D64" s="55"/>
      <c r="E64" s="55"/>
    </row>
    <row r="65" spans="1:5" s="20" customFormat="1" ht="15">
      <c r="A65" s="29"/>
      <c r="B65" s="31"/>
      <c r="C65" s="31"/>
      <c r="D65" s="55"/>
      <c r="E65" s="55"/>
    </row>
    <row r="66" spans="1:5" s="20" customFormat="1" ht="15">
      <c r="A66" s="29"/>
      <c r="B66" s="31"/>
      <c r="C66" s="31"/>
      <c r="D66" s="55"/>
      <c r="E66" s="55"/>
    </row>
    <row r="67" spans="1:5" s="20" customFormat="1" ht="15">
      <c r="A67" s="29"/>
      <c r="B67" s="31"/>
      <c r="C67" s="31"/>
      <c r="D67" s="55"/>
      <c r="E67" s="55"/>
    </row>
    <row r="68" spans="1:5" s="20" customFormat="1" ht="15">
      <c r="A68" s="29"/>
      <c r="B68" s="31"/>
      <c r="C68" s="31"/>
      <c r="D68" s="55"/>
      <c r="E68" s="55"/>
    </row>
    <row r="69" spans="1:5" s="20" customFormat="1" ht="15">
      <c r="A69" s="29"/>
      <c r="B69" s="31"/>
      <c r="C69" s="31"/>
      <c r="D69" s="55"/>
      <c r="E69" s="55"/>
    </row>
    <row r="70" spans="1:5" s="20" customFormat="1" ht="15">
      <c r="A70" s="29"/>
      <c r="B70" s="31"/>
      <c r="C70" s="31"/>
      <c r="D70" s="55"/>
      <c r="E70" s="55"/>
    </row>
    <row r="71" spans="1:5" s="20" customFormat="1" ht="15">
      <c r="A71" s="29"/>
      <c r="B71" s="31"/>
      <c r="C71" s="31"/>
      <c r="D71" s="55"/>
      <c r="E71" s="55"/>
    </row>
    <row r="72" spans="1:5" s="20" customFormat="1" ht="15">
      <c r="A72" s="29"/>
      <c r="B72" s="31"/>
      <c r="C72" s="31"/>
      <c r="D72" s="55"/>
      <c r="E72" s="55"/>
    </row>
    <row r="73" spans="1:5" ht="15.75">
      <c r="A73" s="29"/>
      <c r="B73" s="31"/>
      <c r="C73" s="31"/>
      <c r="D73" s="55"/>
      <c r="E73" s="55"/>
    </row>
    <row r="74" spans="1:5" ht="15.75">
      <c r="A74" s="29"/>
      <c r="B74" s="31"/>
      <c r="C74" s="31"/>
      <c r="D74" s="55"/>
      <c r="E74" s="55"/>
    </row>
    <row r="75" spans="1:5" ht="15.75">
      <c r="A75" s="29"/>
      <c r="B75" s="31"/>
      <c r="C75" s="31"/>
      <c r="D75" s="55"/>
      <c r="E75" s="55"/>
    </row>
    <row r="76" spans="1:5" ht="15.75">
      <c r="A76" s="29"/>
      <c r="B76" s="31"/>
      <c r="C76" s="31"/>
      <c r="D76" s="55"/>
      <c r="E76" s="55"/>
    </row>
    <row r="77" spans="1:5" ht="15.75">
      <c r="A77" s="29"/>
      <c r="B77" s="31"/>
      <c r="C77" s="31"/>
      <c r="D77" s="55"/>
      <c r="E77" s="55"/>
    </row>
    <row r="78" spans="1:5" ht="15.75">
      <c r="A78" s="29"/>
      <c r="B78" s="31"/>
      <c r="C78" s="31"/>
      <c r="D78" s="55"/>
      <c r="E78" s="55"/>
    </row>
    <row r="79" spans="1:5" ht="15.75">
      <c r="A79" s="29"/>
      <c r="B79" s="31"/>
      <c r="C79" s="31"/>
      <c r="D79" s="55"/>
      <c r="E79" s="55"/>
    </row>
    <row r="80" spans="1:5" ht="15.75">
      <c r="A80" s="29"/>
      <c r="B80" s="31"/>
      <c r="C80" s="31"/>
      <c r="D80" s="55"/>
      <c r="E80" s="55"/>
    </row>
    <row r="81" spans="1:5" ht="15.75">
      <c r="A81" s="29"/>
      <c r="B81" s="31"/>
      <c r="C81" s="31"/>
      <c r="D81" s="55"/>
      <c r="E81" s="55"/>
    </row>
    <row r="82" spans="1:5" ht="15.75">
      <c r="A82" s="29"/>
      <c r="B82" s="31"/>
      <c r="C82" s="31"/>
      <c r="D82" s="55"/>
      <c r="E82" s="55"/>
    </row>
    <row r="83" spans="1:5" ht="15.75">
      <c r="A83" s="29"/>
      <c r="B83" s="31"/>
      <c r="C83" s="31"/>
      <c r="D83" s="55"/>
      <c r="E83" s="55"/>
    </row>
    <row r="84" spans="1:5" ht="15.75">
      <c r="A84" s="29"/>
      <c r="B84" s="31"/>
      <c r="C84" s="31"/>
      <c r="D84" s="55"/>
      <c r="E84" s="55"/>
    </row>
    <row r="85" spans="1:5" ht="15.75">
      <c r="A85" s="29"/>
      <c r="B85" s="31"/>
      <c r="C85" s="31"/>
      <c r="D85" s="55"/>
      <c r="E85" s="55"/>
    </row>
    <row r="86" spans="1:5" ht="15.75">
      <c r="A86" s="29"/>
      <c r="B86" s="31"/>
      <c r="C86" s="31"/>
      <c r="D86" s="55"/>
      <c r="E86" s="55"/>
    </row>
    <row r="87" spans="1:5" ht="15.75">
      <c r="A87" s="29"/>
      <c r="B87" s="31"/>
      <c r="C87" s="31"/>
      <c r="D87" s="55"/>
      <c r="E87" s="55"/>
    </row>
    <row r="88" spans="1:5" ht="15.75">
      <c r="A88" s="29"/>
      <c r="B88" s="31"/>
      <c r="C88" s="31"/>
      <c r="D88" s="55"/>
      <c r="E88" s="55"/>
    </row>
    <row r="89" spans="1:5" ht="15.75">
      <c r="A89" s="29"/>
      <c r="B89" s="31"/>
      <c r="C89" s="31"/>
      <c r="D89" s="55"/>
      <c r="E89" s="55"/>
    </row>
    <row r="90" spans="1:5" ht="25.5">
      <c r="A90" s="46" t="s">
        <v>49</v>
      </c>
      <c r="B90" s="30" t="s">
        <v>46</v>
      </c>
      <c r="C90" s="30" t="s">
        <v>2</v>
      </c>
      <c r="D90" s="47" t="s">
        <v>113</v>
      </c>
      <c r="E90" s="47" t="s">
        <v>1</v>
      </c>
    </row>
    <row r="91" spans="1:5" ht="15.75">
      <c r="A91" s="48">
        <v>1</v>
      </c>
      <c r="B91" s="48">
        <v>2</v>
      </c>
      <c r="C91" s="48">
        <v>3</v>
      </c>
      <c r="D91" s="56">
        <v>4</v>
      </c>
      <c r="E91" s="56">
        <v>5</v>
      </c>
    </row>
    <row r="92" spans="1:5" s="4" customFormat="1" ht="18" customHeight="1">
      <c r="A92" s="37" t="s">
        <v>50</v>
      </c>
      <c r="B92" s="38">
        <v>300</v>
      </c>
      <c r="C92" s="38"/>
      <c r="D92" s="39">
        <f>D93+D103</f>
        <v>425769842287</v>
      </c>
      <c r="E92" s="39">
        <f>E93+E103</f>
        <v>315098739863</v>
      </c>
    </row>
    <row r="93" spans="1:5" s="4" customFormat="1" ht="18" customHeight="1">
      <c r="A93" s="40" t="s">
        <v>51</v>
      </c>
      <c r="B93" s="41">
        <v>310</v>
      </c>
      <c r="C93" s="41"/>
      <c r="D93" s="42">
        <f>D94+D95+D96+D97+D98+D99+D100+D101+D102</f>
        <v>367734300400</v>
      </c>
      <c r="E93" s="42">
        <f>E94+E95+E96+E97+E98+E99+E100+E101+E102</f>
        <v>267228236348</v>
      </c>
    </row>
    <row r="94" spans="1:5" ht="18" customHeight="1">
      <c r="A94" s="43" t="s">
        <v>52</v>
      </c>
      <c r="B94" s="44">
        <v>311</v>
      </c>
      <c r="C94" s="44">
        <v>13</v>
      </c>
      <c r="D94" s="45">
        <v>64835778693</v>
      </c>
      <c r="E94" s="45">
        <v>84573142955</v>
      </c>
    </row>
    <row r="95" spans="1:5" ht="18" customHeight="1">
      <c r="A95" s="43" t="s">
        <v>53</v>
      </c>
      <c r="B95" s="44">
        <v>312</v>
      </c>
      <c r="C95" s="44">
        <v>14</v>
      </c>
      <c r="D95" s="45">
        <v>57831418562</v>
      </c>
      <c r="E95" s="45">
        <v>81018635055</v>
      </c>
    </row>
    <row r="96" spans="1:5" ht="18" customHeight="1">
      <c r="A96" s="43" t="s">
        <v>54</v>
      </c>
      <c r="B96" s="44">
        <v>313</v>
      </c>
      <c r="C96" s="44">
        <v>14</v>
      </c>
      <c r="D96" s="45">
        <v>168946557227</v>
      </c>
      <c r="E96" s="45">
        <v>63986929747</v>
      </c>
    </row>
    <row r="97" spans="1:5" ht="18" customHeight="1">
      <c r="A97" s="43" t="s">
        <v>55</v>
      </c>
      <c r="B97" s="44">
        <v>314</v>
      </c>
      <c r="C97" s="44">
        <v>15</v>
      </c>
      <c r="D97" s="45">
        <v>1417846008</v>
      </c>
      <c r="E97" s="45">
        <v>3439921737</v>
      </c>
    </row>
    <row r="98" spans="1:5" ht="18" customHeight="1">
      <c r="A98" s="43" t="s">
        <v>56</v>
      </c>
      <c r="B98" s="44">
        <v>315</v>
      </c>
      <c r="C98" s="44"/>
      <c r="D98" s="45">
        <v>32746076513</v>
      </c>
      <c r="E98" s="45">
        <v>30835478605</v>
      </c>
    </row>
    <row r="99" spans="1:5" ht="18" customHeight="1">
      <c r="A99" s="43" t="s">
        <v>57</v>
      </c>
      <c r="B99" s="44">
        <v>316</v>
      </c>
      <c r="C99" s="44">
        <v>16</v>
      </c>
      <c r="D99" s="45">
        <v>5144427505</v>
      </c>
      <c r="E99" s="45">
        <v>803406811</v>
      </c>
    </row>
    <row r="100" spans="1:5" ht="18" customHeight="1">
      <c r="A100" s="43" t="s">
        <v>58</v>
      </c>
      <c r="B100" s="44">
        <v>317</v>
      </c>
      <c r="C100" s="44"/>
      <c r="D100" s="45"/>
      <c r="E100" s="45">
        <v>0</v>
      </c>
    </row>
    <row r="101" spans="1:5" ht="18" customHeight="1">
      <c r="A101" s="43" t="s">
        <v>59</v>
      </c>
      <c r="B101" s="44">
        <v>318</v>
      </c>
      <c r="C101" s="44"/>
      <c r="D101" s="45"/>
      <c r="E101" s="45"/>
    </row>
    <row r="102" spans="1:5" ht="18" customHeight="1">
      <c r="A102" s="43" t="s">
        <v>60</v>
      </c>
      <c r="B102" s="44">
        <v>319</v>
      </c>
      <c r="C102" s="44">
        <v>17</v>
      </c>
      <c r="D102" s="45">
        <v>36812195892</v>
      </c>
      <c r="E102" s="45">
        <v>2570721438</v>
      </c>
    </row>
    <row r="103" spans="1:5" s="4" customFormat="1" ht="18" customHeight="1">
      <c r="A103" s="40" t="s">
        <v>61</v>
      </c>
      <c r="B103" s="41">
        <v>320</v>
      </c>
      <c r="C103" s="41"/>
      <c r="D103" s="42">
        <f>D104+D105+D106+D107+D108</f>
        <v>58035541887</v>
      </c>
      <c r="E103" s="42">
        <f>E104+E105+E106+E107+E108</f>
        <v>47870503515</v>
      </c>
    </row>
    <row r="104" spans="1:5" ht="18" customHeight="1">
      <c r="A104" s="43" t="s">
        <v>62</v>
      </c>
      <c r="B104" s="44">
        <v>321</v>
      </c>
      <c r="C104" s="44"/>
      <c r="D104" s="45"/>
      <c r="E104" s="45"/>
    </row>
    <row r="105" spans="1:5" ht="18" customHeight="1">
      <c r="A105" s="43" t="s">
        <v>63</v>
      </c>
      <c r="B105" s="44">
        <v>322</v>
      </c>
      <c r="C105" s="44">
        <v>18</v>
      </c>
      <c r="D105" s="45">
        <v>5575362079</v>
      </c>
      <c r="E105" s="45">
        <v>7763018432</v>
      </c>
    </row>
    <row r="106" spans="1:5" ht="18" customHeight="1">
      <c r="A106" s="43" t="s">
        <v>64</v>
      </c>
      <c r="B106" s="44">
        <v>323</v>
      </c>
      <c r="C106" s="44"/>
      <c r="D106" s="45"/>
      <c r="E106" s="45"/>
    </row>
    <row r="107" spans="1:5" ht="18" customHeight="1">
      <c r="A107" s="43" t="s">
        <v>65</v>
      </c>
      <c r="B107" s="44">
        <v>324</v>
      </c>
      <c r="C107" s="44">
        <v>19</v>
      </c>
      <c r="D107" s="45">
        <v>52460179808</v>
      </c>
      <c r="E107" s="45">
        <v>40107485083</v>
      </c>
    </row>
    <row r="108" spans="1:5" ht="18" customHeight="1">
      <c r="A108" s="43" t="s">
        <v>66</v>
      </c>
      <c r="B108" s="44">
        <v>325</v>
      </c>
      <c r="C108" s="44">
        <v>13</v>
      </c>
      <c r="D108" s="45"/>
      <c r="E108" s="45"/>
    </row>
    <row r="109" spans="1:5" s="4" customFormat="1" ht="18" customHeight="1">
      <c r="A109" s="40" t="s">
        <v>67</v>
      </c>
      <c r="B109" s="41">
        <v>400</v>
      </c>
      <c r="C109" s="41"/>
      <c r="D109" s="42">
        <f>D110+D120</f>
        <v>109702680004</v>
      </c>
      <c r="E109" s="42">
        <f>E110+E120</f>
        <v>107547089401</v>
      </c>
    </row>
    <row r="110" spans="1:5" s="4" customFormat="1" ht="18" customHeight="1">
      <c r="A110" s="40" t="s">
        <v>68</v>
      </c>
      <c r="B110" s="41">
        <v>410</v>
      </c>
      <c r="C110" s="41"/>
      <c r="D110" s="42">
        <f>D111+D112+D113+D114+D115+D116+D117+D118+D119</f>
        <v>99571990256</v>
      </c>
      <c r="E110" s="42">
        <f>E111+E112+E113+E114+E115+E116+E117+E118+E119</f>
        <v>100294549191</v>
      </c>
    </row>
    <row r="111" spans="1:5" ht="18" customHeight="1">
      <c r="A111" s="43" t="s">
        <v>69</v>
      </c>
      <c r="B111" s="44">
        <v>411</v>
      </c>
      <c r="C111" s="44">
        <v>20</v>
      </c>
      <c r="D111" s="45">
        <v>58826900000</v>
      </c>
      <c r="E111" s="45">
        <v>58826900000</v>
      </c>
    </row>
    <row r="112" spans="1:5" ht="18" customHeight="1">
      <c r="A112" s="43" t="s">
        <v>70</v>
      </c>
      <c r="B112" s="44">
        <v>412</v>
      </c>
      <c r="C112" s="44"/>
      <c r="D112" s="45"/>
      <c r="E112" s="45"/>
    </row>
    <row r="113" spans="1:5" ht="18" customHeight="1">
      <c r="A113" s="43" t="s">
        <v>71</v>
      </c>
      <c r="B113" s="44">
        <v>413</v>
      </c>
      <c r="C113" s="44"/>
      <c r="D113" s="45"/>
      <c r="E113" s="45"/>
    </row>
    <row r="114" spans="1:5" ht="18" customHeight="1">
      <c r="A114" s="43" t="s">
        <v>72</v>
      </c>
      <c r="B114" s="44">
        <v>414</v>
      </c>
      <c r="C114" s="44"/>
      <c r="D114" s="45"/>
      <c r="E114" s="45"/>
    </row>
    <row r="115" spans="1:5" ht="18" customHeight="1">
      <c r="A115" s="43" t="s">
        <v>73</v>
      </c>
      <c r="B115" s="44">
        <v>415</v>
      </c>
      <c r="C115" s="44"/>
      <c r="D115" s="45"/>
      <c r="E115" s="45"/>
    </row>
    <row r="116" spans="1:5" ht="18" customHeight="1">
      <c r="A116" s="43" t="s">
        <v>74</v>
      </c>
      <c r="B116" s="44">
        <v>416</v>
      </c>
      <c r="C116" s="44">
        <v>20</v>
      </c>
      <c r="D116" s="45">
        <v>27165639858</v>
      </c>
      <c r="E116" s="45">
        <v>20854815516</v>
      </c>
    </row>
    <row r="117" spans="1:5" ht="18" customHeight="1">
      <c r="A117" s="43" t="s">
        <v>75</v>
      </c>
      <c r="B117" s="44">
        <v>417</v>
      </c>
      <c r="C117" s="44">
        <v>20</v>
      </c>
      <c r="D117" s="45">
        <v>2371380606</v>
      </c>
      <c r="E117" s="45">
        <v>2250000740</v>
      </c>
    </row>
    <row r="118" spans="1:5" ht="18" customHeight="1">
      <c r="A118" s="43" t="s">
        <v>76</v>
      </c>
      <c r="B118" s="44">
        <v>418</v>
      </c>
      <c r="C118" s="44">
        <v>20</v>
      </c>
      <c r="D118" s="45"/>
      <c r="E118" s="45"/>
    </row>
    <row r="119" spans="1:5" ht="18" customHeight="1">
      <c r="A119" s="43" t="s">
        <v>77</v>
      </c>
      <c r="B119" s="44">
        <v>419</v>
      </c>
      <c r="C119" s="44"/>
      <c r="D119" s="45">
        <v>11208069792</v>
      </c>
      <c r="E119" s="45">
        <v>18362832935</v>
      </c>
    </row>
    <row r="120" spans="1:5" s="4" customFormat="1" ht="18" customHeight="1">
      <c r="A120" s="40" t="s">
        <v>78</v>
      </c>
      <c r="B120" s="41">
        <v>420</v>
      </c>
      <c r="C120" s="41"/>
      <c r="D120" s="42">
        <f>D121+D122+D123</f>
        <v>10130689748</v>
      </c>
      <c r="E120" s="42">
        <f>E121+E122+E123</f>
        <v>7252540210</v>
      </c>
    </row>
    <row r="121" spans="1:5" ht="18" customHeight="1">
      <c r="A121" s="43" t="s">
        <v>79</v>
      </c>
      <c r="B121" s="44">
        <v>421</v>
      </c>
      <c r="C121" s="44"/>
      <c r="D121" s="45">
        <v>10130689748</v>
      </c>
      <c r="E121" s="45">
        <v>7252540210</v>
      </c>
    </row>
    <row r="122" spans="1:5" ht="18" customHeight="1">
      <c r="A122" s="43" t="s">
        <v>80</v>
      </c>
      <c r="B122" s="44">
        <v>422</v>
      </c>
      <c r="C122" s="44"/>
      <c r="D122" s="45"/>
      <c r="E122" s="45"/>
    </row>
    <row r="123" spans="1:5" ht="18" customHeight="1">
      <c r="A123" s="49" t="s">
        <v>81</v>
      </c>
      <c r="B123" s="50">
        <v>423</v>
      </c>
      <c r="C123" s="50"/>
      <c r="D123" s="51"/>
      <c r="E123" s="51"/>
    </row>
    <row r="124" spans="1:5" s="4" customFormat="1" ht="18" customHeight="1">
      <c r="A124" s="52" t="s">
        <v>82</v>
      </c>
      <c r="B124" s="53">
        <v>430</v>
      </c>
      <c r="C124" s="53"/>
      <c r="D124" s="54">
        <f>D109+D92</f>
        <v>535472522291</v>
      </c>
      <c r="E124" s="54">
        <f>E109+E92</f>
        <v>422645829264</v>
      </c>
    </row>
    <row r="125" ht="13.5" customHeight="1"/>
    <row r="126" spans="1:5" ht="18" customHeight="1" hidden="1">
      <c r="A126" s="119" t="s">
        <v>83</v>
      </c>
      <c r="B126" s="119"/>
      <c r="C126" s="119"/>
      <c r="D126" s="119"/>
      <c r="E126" s="119"/>
    </row>
    <row r="127" spans="2:5" ht="18" customHeight="1">
      <c r="B127" s="118" t="s">
        <v>119</v>
      </c>
      <c r="C127" s="118"/>
      <c r="D127" s="118"/>
      <c r="E127" s="118"/>
    </row>
    <row r="128" spans="1:5" ht="18" customHeight="1">
      <c r="A128" s="5" t="s">
        <v>109</v>
      </c>
      <c r="D128" s="114" t="s">
        <v>84</v>
      </c>
      <c r="E128" s="114"/>
    </row>
    <row r="129" ht="18" customHeight="1"/>
    <row r="130" ht="18" customHeight="1"/>
    <row r="131" ht="18" customHeight="1"/>
    <row r="132" spans="1:5" ht="18" customHeight="1">
      <c r="A132" s="113" t="s">
        <v>110</v>
      </c>
      <c r="B132" s="113"/>
      <c r="D132" s="113" t="s">
        <v>85</v>
      </c>
      <c r="E132" s="113"/>
    </row>
    <row r="133" ht="18" customHeight="1"/>
    <row r="134" ht="18" customHeight="1"/>
    <row r="135" ht="15.75">
      <c r="D135" s="19">
        <f>D124-D58</f>
        <v>0</v>
      </c>
    </row>
  </sheetData>
  <mergeCells count="8">
    <mergeCell ref="A1:E1"/>
    <mergeCell ref="A2:E2"/>
    <mergeCell ref="A126:E126"/>
    <mergeCell ref="B127:E127"/>
    <mergeCell ref="D132:E132"/>
    <mergeCell ref="D128:E128"/>
    <mergeCell ref="A132:B132"/>
    <mergeCell ref="D3:E3"/>
  </mergeCells>
  <printOptions/>
  <pageMargins left="0.75" right="0.3" top="0.81" bottom="0.42" header="0.17" footer="0.16"/>
  <pageSetup horizontalDpi="600" verticalDpi="600" orientation="portrait" paperSize="9" r:id="rId1"/>
  <headerFooter alignWithMargins="0">
    <oddHeader>&amp;L&amp;"Century,Bold"&amp;10CÔNG TY CỔ PHẦN BÊ TÔNG 620 CHÂU THỚI&amp;"Times New Roman,thường"&amp;12
&amp;"Times New Roman,nghiêng"&amp;9Km 1877, Quốc lộ 1K, Xã Bình An, Huyện Dĩ An, &amp;12Tỉnh Bình Dương
&amp;"Times New Roman,thường"
</oddHeader>
    <oddFooter>&amp;L&amp;"Century,Italic"&amp;9Các thuyết minh đính kèm là một bộ phận không thể tách rời của báo cáo tài chính.&amp;R&amp;"Times New Roman,nghiêng"&amp;9Trang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workbookViewId="0" topLeftCell="A1">
      <selection activeCell="F11" sqref="F11"/>
    </sheetView>
  </sheetViews>
  <sheetFormatPr defaultColWidth="9.00390625" defaultRowHeight="15.75"/>
  <cols>
    <col min="1" max="1" width="40.00390625" style="0" bestFit="1" customWidth="1"/>
    <col min="2" max="2" width="5.75390625" style="0" customWidth="1"/>
    <col min="3" max="3" width="8.00390625" style="0" customWidth="1"/>
    <col min="4" max="4" width="15.00390625" style="0" customWidth="1"/>
    <col min="5" max="5" width="14.875" style="0" customWidth="1"/>
    <col min="6" max="6" width="15.75390625" style="0" bestFit="1" customWidth="1"/>
  </cols>
  <sheetData>
    <row r="1" spans="1:5" ht="15.75">
      <c r="A1" s="29"/>
      <c r="B1" s="31"/>
      <c r="C1" s="31"/>
      <c r="D1" s="55"/>
      <c r="E1" s="55"/>
    </row>
    <row r="2" spans="1:5" ht="18.75">
      <c r="A2" s="120" t="s">
        <v>48</v>
      </c>
      <c r="B2" s="120"/>
      <c r="C2" s="120"/>
      <c r="D2" s="120"/>
      <c r="E2" s="120"/>
    </row>
    <row r="3" spans="1:5" ht="15.75">
      <c r="A3" s="118" t="s">
        <v>118</v>
      </c>
      <c r="B3" s="118"/>
      <c r="C3" s="118"/>
      <c r="D3" s="118"/>
      <c r="E3" s="118"/>
    </row>
    <row r="4" spans="1:5" ht="15.75">
      <c r="A4" s="29"/>
      <c r="B4" s="31"/>
      <c r="C4" s="31"/>
      <c r="D4" s="121"/>
      <c r="E4" s="122"/>
    </row>
    <row r="5" spans="1:5" ht="25.5">
      <c r="A5" s="46" t="s">
        <v>0</v>
      </c>
      <c r="B5" s="30" t="s">
        <v>46</v>
      </c>
      <c r="C5" s="30" t="s">
        <v>112</v>
      </c>
      <c r="D5" s="57" t="s">
        <v>117</v>
      </c>
      <c r="E5" s="57" t="s">
        <v>1</v>
      </c>
    </row>
    <row r="6" spans="1:5" ht="15.75">
      <c r="A6" s="61">
        <v>1</v>
      </c>
      <c r="B6" s="61">
        <v>2</v>
      </c>
      <c r="C6" s="61">
        <v>3</v>
      </c>
      <c r="D6" s="61">
        <v>4</v>
      </c>
      <c r="E6" s="61">
        <v>5</v>
      </c>
    </row>
    <row r="7" spans="1:6" ht="15.75">
      <c r="A7" s="37" t="s">
        <v>3</v>
      </c>
      <c r="B7" s="38">
        <v>100</v>
      </c>
      <c r="C7" s="38"/>
      <c r="D7" s="39">
        <v>414648629281</v>
      </c>
      <c r="E7" s="39">
        <v>312468932433</v>
      </c>
      <c r="F7" s="111"/>
    </row>
    <row r="8" spans="1:5" ht="15.75">
      <c r="A8" s="40" t="s">
        <v>4</v>
      </c>
      <c r="B8" s="41">
        <v>110</v>
      </c>
      <c r="C8" s="41"/>
      <c r="D8" s="42">
        <v>109419017195</v>
      </c>
      <c r="E8" s="42">
        <v>38289982844</v>
      </c>
    </row>
    <row r="9" spans="1:5" ht="15.75">
      <c r="A9" s="43" t="s">
        <v>5</v>
      </c>
      <c r="B9" s="44">
        <v>111</v>
      </c>
      <c r="C9" s="44">
        <v>1</v>
      </c>
      <c r="D9" s="45">
        <v>109417017195</v>
      </c>
      <c r="E9" s="45">
        <v>38287982844</v>
      </c>
    </row>
    <row r="10" spans="1:5" ht="15.75">
      <c r="A10" s="43" t="s">
        <v>6</v>
      </c>
      <c r="B10" s="44">
        <v>112</v>
      </c>
      <c r="C10" s="44">
        <v>1</v>
      </c>
      <c r="D10" s="45">
        <v>2000000</v>
      </c>
      <c r="E10" s="45">
        <v>2000000</v>
      </c>
    </row>
    <row r="11" spans="1:5" ht="15.75">
      <c r="A11" s="40" t="s">
        <v>7</v>
      </c>
      <c r="B11" s="41">
        <v>120</v>
      </c>
      <c r="C11" s="41"/>
      <c r="D11" s="45">
        <v>0</v>
      </c>
      <c r="E11" s="42">
        <v>0</v>
      </c>
    </row>
    <row r="12" spans="1:5" ht="15.75">
      <c r="A12" s="43" t="s">
        <v>8</v>
      </c>
      <c r="B12" s="44">
        <v>121</v>
      </c>
      <c r="C12" s="44">
        <v>11</v>
      </c>
      <c r="D12" s="45">
        <v>0</v>
      </c>
      <c r="E12" s="45"/>
    </row>
    <row r="13" spans="1:5" ht="15.75">
      <c r="A13" s="43" t="s">
        <v>9</v>
      </c>
      <c r="B13" s="44">
        <v>129</v>
      </c>
      <c r="C13" s="44"/>
      <c r="D13" s="45">
        <v>0</v>
      </c>
      <c r="E13" s="45"/>
    </row>
    <row r="14" spans="1:5" ht="15.75">
      <c r="A14" s="40" t="s">
        <v>10</v>
      </c>
      <c r="B14" s="41">
        <v>130</v>
      </c>
      <c r="C14" s="41"/>
      <c r="D14" s="42">
        <v>132204621796</v>
      </c>
      <c r="E14" s="42">
        <v>139889364353</v>
      </c>
    </row>
    <row r="15" spans="1:5" ht="15.75">
      <c r="A15" s="43" t="s">
        <v>11</v>
      </c>
      <c r="B15" s="44">
        <v>131</v>
      </c>
      <c r="C15" s="44">
        <v>2</v>
      </c>
      <c r="D15" s="45">
        <v>90179321145</v>
      </c>
      <c r="E15" s="45">
        <v>111958541573</v>
      </c>
    </row>
    <row r="16" spans="1:5" ht="15.75">
      <c r="A16" s="43" t="s">
        <v>12</v>
      </c>
      <c r="B16" s="44">
        <v>132</v>
      </c>
      <c r="C16" s="44"/>
      <c r="D16" s="45">
        <v>7388483143</v>
      </c>
      <c r="E16" s="45">
        <v>4503364347</v>
      </c>
    </row>
    <row r="17" spans="1:5" ht="15.75">
      <c r="A17" s="43" t="s">
        <v>13</v>
      </c>
      <c r="B17" s="44">
        <v>133</v>
      </c>
      <c r="C17" s="44">
        <v>2</v>
      </c>
      <c r="D17" s="45"/>
      <c r="E17" s="45"/>
    </row>
    <row r="18" spans="1:5" ht="15.75">
      <c r="A18" s="43" t="s">
        <v>14</v>
      </c>
      <c r="B18" s="44">
        <v>134</v>
      </c>
      <c r="C18" s="44"/>
      <c r="D18" s="45">
        <v>0</v>
      </c>
      <c r="E18" s="45">
        <v>0</v>
      </c>
    </row>
    <row r="19" spans="1:5" ht="15.75">
      <c r="A19" s="43" t="s">
        <v>15</v>
      </c>
      <c r="B19" s="44">
        <v>138</v>
      </c>
      <c r="C19" s="44">
        <v>2</v>
      </c>
      <c r="D19" s="45">
        <v>35318182374</v>
      </c>
      <c r="E19" s="45">
        <v>24126793909</v>
      </c>
    </row>
    <row r="20" spans="1:5" ht="15.75">
      <c r="A20" s="43" t="s">
        <v>16</v>
      </c>
      <c r="B20" s="44">
        <v>139</v>
      </c>
      <c r="C20" s="44">
        <v>2</v>
      </c>
      <c r="D20" s="45">
        <v>-681364866</v>
      </c>
      <c r="E20" s="45">
        <v>-699335476</v>
      </c>
    </row>
    <row r="21" spans="1:5" ht="15.75">
      <c r="A21" s="40" t="s">
        <v>17</v>
      </c>
      <c r="B21" s="41">
        <v>140</v>
      </c>
      <c r="C21" s="41"/>
      <c r="D21" s="42">
        <v>170569547195</v>
      </c>
      <c r="E21" s="42">
        <v>134198690659</v>
      </c>
    </row>
    <row r="22" spans="1:5" ht="15.75">
      <c r="A22" s="43" t="s">
        <v>18</v>
      </c>
      <c r="B22" s="44">
        <v>141</v>
      </c>
      <c r="C22" s="44">
        <v>3</v>
      </c>
      <c r="D22" s="45">
        <v>170569547195</v>
      </c>
      <c r="E22" s="45">
        <v>134198690659</v>
      </c>
    </row>
    <row r="23" spans="1:5" ht="15.75">
      <c r="A23" s="43" t="s">
        <v>19</v>
      </c>
      <c r="B23" s="44">
        <v>149</v>
      </c>
      <c r="C23" s="44"/>
      <c r="D23" s="45">
        <v>0</v>
      </c>
      <c r="E23" s="45">
        <v>0</v>
      </c>
    </row>
    <row r="24" spans="1:5" ht="15.75">
      <c r="A24" s="40" t="s">
        <v>20</v>
      </c>
      <c r="B24" s="41">
        <v>150</v>
      </c>
      <c r="C24" s="41"/>
      <c r="D24" s="42">
        <v>2455443095</v>
      </c>
      <c r="E24" s="42">
        <v>90894577</v>
      </c>
    </row>
    <row r="25" spans="1:5" ht="15.75">
      <c r="A25" s="43" t="s">
        <v>21</v>
      </c>
      <c r="B25" s="44">
        <v>151</v>
      </c>
      <c r="C25" s="44"/>
      <c r="D25" s="45">
        <v>0</v>
      </c>
      <c r="E25" s="45">
        <v>6560000</v>
      </c>
    </row>
    <row r="26" spans="1:5" ht="15.75">
      <c r="A26" s="43" t="s">
        <v>22</v>
      </c>
      <c r="B26" s="44">
        <v>152</v>
      </c>
      <c r="C26" s="44">
        <v>4</v>
      </c>
      <c r="D26" s="45">
        <v>2455443095</v>
      </c>
      <c r="E26" s="45">
        <v>84334577</v>
      </c>
    </row>
    <row r="27" spans="1:5" ht="15.75">
      <c r="A27" s="43" t="s">
        <v>23</v>
      </c>
      <c r="B27" s="44">
        <v>158</v>
      </c>
      <c r="C27" s="44"/>
      <c r="D27" s="45">
        <v>0</v>
      </c>
      <c r="E27" s="45">
        <v>0</v>
      </c>
    </row>
    <row r="28" spans="1:6" ht="15.75">
      <c r="A28" s="40" t="s">
        <v>111</v>
      </c>
      <c r="B28" s="41">
        <v>200</v>
      </c>
      <c r="C28" s="41"/>
      <c r="D28" s="42">
        <v>120527301281</v>
      </c>
      <c r="E28" s="42">
        <v>110595022856</v>
      </c>
      <c r="F28" s="111"/>
    </row>
    <row r="29" spans="1:5" ht="15.75">
      <c r="A29" s="40" t="s">
        <v>24</v>
      </c>
      <c r="B29" s="41">
        <v>210</v>
      </c>
      <c r="C29" s="41"/>
      <c r="D29" s="42">
        <v>789651883</v>
      </c>
      <c r="E29" s="42">
        <v>1603306833</v>
      </c>
    </row>
    <row r="30" spans="1:5" ht="15.75">
      <c r="A30" s="43" t="s">
        <v>25</v>
      </c>
      <c r="B30" s="44">
        <v>211</v>
      </c>
      <c r="C30" s="44">
        <v>5</v>
      </c>
      <c r="D30" s="45">
        <v>789651883</v>
      </c>
      <c r="E30" s="45">
        <v>1603306833</v>
      </c>
    </row>
    <row r="31" spans="1:5" ht="15.75">
      <c r="A31" s="43" t="s">
        <v>26</v>
      </c>
      <c r="B31" s="44">
        <v>212</v>
      </c>
      <c r="C31" s="44"/>
      <c r="D31" s="45">
        <v>0</v>
      </c>
      <c r="E31" s="45">
        <v>0</v>
      </c>
    </row>
    <row r="32" spans="1:5" ht="15.75">
      <c r="A32" s="43" t="s">
        <v>27</v>
      </c>
      <c r="B32" s="44">
        <v>213</v>
      </c>
      <c r="C32" s="44"/>
      <c r="D32" s="45">
        <v>0</v>
      </c>
      <c r="E32" s="45">
        <v>0</v>
      </c>
    </row>
    <row r="33" spans="1:5" ht="15.75">
      <c r="A33" s="43" t="s">
        <v>28</v>
      </c>
      <c r="B33" s="44">
        <v>219</v>
      </c>
      <c r="C33" s="44"/>
      <c r="D33" s="45">
        <v>0</v>
      </c>
      <c r="E33" s="45">
        <v>0</v>
      </c>
    </row>
    <row r="34" spans="1:6" ht="15.75">
      <c r="A34" s="40" t="s">
        <v>29</v>
      </c>
      <c r="B34" s="41">
        <v>220</v>
      </c>
      <c r="C34" s="41"/>
      <c r="D34" s="42">
        <v>66549405985</v>
      </c>
      <c r="E34" s="42">
        <v>72626735358</v>
      </c>
      <c r="F34" s="111"/>
    </row>
    <row r="35" spans="1:5" ht="15.75">
      <c r="A35" s="43" t="s">
        <v>30</v>
      </c>
      <c r="B35" s="44">
        <v>221</v>
      </c>
      <c r="C35" s="44">
        <v>6</v>
      </c>
      <c r="D35" s="45">
        <v>32507551807</v>
      </c>
      <c r="E35" s="45">
        <v>41365678277</v>
      </c>
    </row>
    <row r="36" spans="1:5" ht="15.75">
      <c r="A36" s="43" t="s">
        <v>31</v>
      </c>
      <c r="B36" s="44">
        <v>222</v>
      </c>
      <c r="C36" s="44"/>
      <c r="D36" s="45">
        <v>91551276635</v>
      </c>
      <c r="E36" s="45">
        <v>103289817327</v>
      </c>
    </row>
    <row r="37" spans="1:5" ht="15.75">
      <c r="A37" s="43" t="s">
        <v>32</v>
      </c>
      <c r="B37" s="44">
        <v>223</v>
      </c>
      <c r="C37" s="44"/>
      <c r="D37" s="45">
        <v>-59043724828</v>
      </c>
      <c r="E37" s="45">
        <v>-61924139050</v>
      </c>
    </row>
    <row r="38" spans="1:5" ht="15.75">
      <c r="A38" s="43" t="s">
        <v>33</v>
      </c>
      <c r="B38" s="44">
        <v>224</v>
      </c>
      <c r="C38" s="44"/>
      <c r="D38" s="45">
        <v>15595675397</v>
      </c>
      <c r="E38" s="45">
        <v>14608693093</v>
      </c>
    </row>
    <row r="39" spans="1:5" ht="15.75">
      <c r="A39" s="43" t="s">
        <v>31</v>
      </c>
      <c r="B39" s="44">
        <v>225</v>
      </c>
      <c r="C39" s="44"/>
      <c r="D39" s="45">
        <v>17372207687</v>
      </c>
      <c r="E39" s="45">
        <v>15245619505</v>
      </c>
    </row>
    <row r="40" spans="1:5" ht="15.75">
      <c r="A40" s="43" t="s">
        <v>32</v>
      </c>
      <c r="B40" s="44">
        <v>226</v>
      </c>
      <c r="C40" s="44"/>
      <c r="D40" s="45">
        <v>-1776532290</v>
      </c>
      <c r="E40" s="45">
        <v>-636926412</v>
      </c>
    </row>
    <row r="41" spans="1:5" ht="15.75">
      <c r="A41" s="43" t="s">
        <v>34</v>
      </c>
      <c r="B41" s="44">
        <v>227</v>
      </c>
      <c r="C41" s="44"/>
      <c r="D41" s="45">
        <v>7395336944</v>
      </c>
      <c r="E41" s="45">
        <v>7470037340</v>
      </c>
    </row>
    <row r="42" spans="1:5" ht="15.75">
      <c r="A42" s="43" t="s">
        <v>31</v>
      </c>
      <c r="B42" s="44">
        <v>228</v>
      </c>
      <c r="C42" s="44"/>
      <c r="D42" s="45">
        <v>8086133840</v>
      </c>
      <c r="E42" s="45">
        <v>8086133840</v>
      </c>
    </row>
    <row r="43" spans="1:5" ht="15.75">
      <c r="A43" s="43" t="s">
        <v>32</v>
      </c>
      <c r="B43" s="44">
        <v>229</v>
      </c>
      <c r="C43" s="44"/>
      <c r="D43" s="45">
        <v>-690796896</v>
      </c>
      <c r="E43" s="45">
        <v>-616096500</v>
      </c>
    </row>
    <row r="44" spans="1:5" ht="15.75">
      <c r="A44" s="43" t="s">
        <v>47</v>
      </c>
      <c r="B44" s="44">
        <v>230</v>
      </c>
      <c r="C44" s="44"/>
      <c r="D44" s="45">
        <v>11050841837</v>
      </c>
      <c r="E44" s="45">
        <v>9182326648</v>
      </c>
    </row>
    <row r="45" spans="1:5" ht="25.5">
      <c r="A45" s="46" t="s">
        <v>0</v>
      </c>
      <c r="B45" s="30" t="s">
        <v>46</v>
      </c>
      <c r="C45" s="30" t="s">
        <v>2</v>
      </c>
      <c r="D45" s="57" t="s">
        <v>117</v>
      </c>
      <c r="E45" s="57" t="s">
        <v>1</v>
      </c>
    </row>
    <row r="46" spans="1:5" ht="15.75">
      <c r="A46" s="48">
        <v>1</v>
      </c>
      <c r="B46" s="48">
        <v>2</v>
      </c>
      <c r="C46" s="48">
        <v>3</v>
      </c>
      <c r="D46" s="48">
        <v>4</v>
      </c>
      <c r="E46" s="48">
        <v>5</v>
      </c>
    </row>
    <row r="47" spans="1:5" ht="15.75">
      <c r="A47" s="40" t="s">
        <v>35</v>
      </c>
      <c r="B47" s="41">
        <v>240</v>
      </c>
      <c r="C47" s="41"/>
      <c r="D47" s="42"/>
      <c r="E47" s="42">
        <v>0</v>
      </c>
    </row>
    <row r="48" spans="1:5" ht="15.75">
      <c r="A48" s="43" t="s">
        <v>31</v>
      </c>
      <c r="B48" s="44">
        <v>241</v>
      </c>
      <c r="C48" s="44"/>
      <c r="D48" s="45"/>
      <c r="E48" s="45"/>
    </row>
    <row r="49" spans="1:5" ht="15.75">
      <c r="A49" s="43" t="s">
        <v>32</v>
      </c>
      <c r="B49" s="44">
        <v>242</v>
      </c>
      <c r="C49" s="44"/>
      <c r="D49" s="45"/>
      <c r="E49" s="45"/>
    </row>
    <row r="50" spans="1:5" ht="15.75">
      <c r="A50" s="40" t="s">
        <v>36</v>
      </c>
      <c r="B50" s="41">
        <v>250</v>
      </c>
      <c r="C50" s="41"/>
      <c r="D50" s="42">
        <v>51941286913</v>
      </c>
      <c r="E50" s="42">
        <v>35292916913</v>
      </c>
    </row>
    <row r="51" spans="1:5" ht="15.75">
      <c r="A51" s="43" t="s">
        <v>37</v>
      </c>
      <c r="B51" s="44">
        <v>251</v>
      </c>
      <c r="C51" s="44"/>
      <c r="D51" s="45">
        <v>600000000</v>
      </c>
      <c r="E51" s="45">
        <v>600000000</v>
      </c>
    </row>
    <row r="52" spans="1:5" ht="15.75">
      <c r="A52" s="43" t="s">
        <v>38</v>
      </c>
      <c r="B52" s="44">
        <v>252</v>
      </c>
      <c r="C52" s="44"/>
      <c r="D52" s="45">
        <v>37537320680</v>
      </c>
      <c r="E52" s="45">
        <v>22537320680</v>
      </c>
    </row>
    <row r="53" spans="1:5" ht="15.75">
      <c r="A53" s="43" t="s">
        <v>39</v>
      </c>
      <c r="B53" s="44">
        <v>258</v>
      </c>
      <c r="C53" s="44"/>
      <c r="D53" s="45">
        <v>13803966233</v>
      </c>
      <c r="E53" s="45">
        <v>12155596233</v>
      </c>
    </row>
    <row r="54" spans="1:5" ht="15.75">
      <c r="A54" s="43" t="s">
        <v>40</v>
      </c>
      <c r="B54" s="44">
        <v>259</v>
      </c>
      <c r="C54" s="44"/>
      <c r="D54" s="45">
        <v>0</v>
      </c>
      <c r="E54" s="45">
        <v>0</v>
      </c>
    </row>
    <row r="55" spans="1:5" ht="15.75">
      <c r="A55" s="40" t="s">
        <v>41</v>
      </c>
      <c r="B55" s="41">
        <v>260</v>
      </c>
      <c r="C55" s="41"/>
      <c r="D55" s="42">
        <v>1246956500</v>
      </c>
      <c r="E55" s="42">
        <v>1072063752</v>
      </c>
    </row>
    <row r="56" spans="1:5" ht="15.75">
      <c r="A56" s="43" t="s">
        <v>42</v>
      </c>
      <c r="B56" s="44">
        <v>261</v>
      </c>
      <c r="C56" s="44"/>
      <c r="D56" s="45">
        <v>55259147</v>
      </c>
      <c r="E56" s="45">
        <v>0</v>
      </c>
    </row>
    <row r="57" spans="1:5" ht="15.75">
      <c r="A57" s="43" t="s">
        <v>43</v>
      </c>
      <c r="B57" s="44">
        <v>262</v>
      </c>
      <c r="C57" s="44"/>
      <c r="D57" s="45">
        <v>0</v>
      </c>
      <c r="E57" s="45">
        <v>0</v>
      </c>
    </row>
    <row r="58" spans="1:5" ht="15.75">
      <c r="A58" s="49" t="s">
        <v>44</v>
      </c>
      <c r="B58" s="50">
        <v>268</v>
      </c>
      <c r="C58" s="50"/>
      <c r="D58" s="45">
        <v>1191697353</v>
      </c>
      <c r="E58" s="51">
        <v>1072063752</v>
      </c>
    </row>
    <row r="59" spans="1:6" ht="15.75">
      <c r="A59" s="52" t="s">
        <v>45</v>
      </c>
      <c r="B59" s="53">
        <v>270</v>
      </c>
      <c r="C59" s="53"/>
      <c r="D59" s="54">
        <v>535175930562</v>
      </c>
      <c r="E59" s="54">
        <v>423063955289</v>
      </c>
      <c r="F59" s="111"/>
    </row>
    <row r="60" spans="1:5" ht="15.75">
      <c r="A60" s="29"/>
      <c r="B60" s="31"/>
      <c r="C60" s="31"/>
      <c r="D60" s="55"/>
      <c r="E60" s="55"/>
    </row>
    <row r="61" spans="1:5" ht="25.5">
      <c r="A61" s="46" t="s">
        <v>49</v>
      </c>
      <c r="B61" s="30" t="s">
        <v>46</v>
      </c>
      <c r="C61" s="30" t="s">
        <v>2</v>
      </c>
      <c r="D61" s="57" t="s">
        <v>117</v>
      </c>
      <c r="E61" s="57" t="s">
        <v>1</v>
      </c>
    </row>
    <row r="62" spans="1:5" ht="15.75">
      <c r="A62" s="48">
        <v>1</v>
      </c>
      <c r="B62" s="48">
        <v>2</v>
      </c>
      <c r="C62" s="48">
        <v>3</v>
      </c>
      <c r="D62" s="48">
        <v>4</v>
      </c>
      <c r="E62" s="48">
        <v>5</v>
      </c>
    </row>
    <row r="63" spans="1:6" ht="15.75">
      <c r="A63" s="37" t="s">
        <v>50</v>
      </c>
      <c r="B63" s="38">
        <v>300</v>
      </c>
      <c r="C63" s="38"/>
      <c r="D63" s="39">
        <v>425910552445</v>
      </c>
      <c r="E63" s="39">
        <v>315752433874</v>
      </c>
      <c r="F63" s="111"/>
    </row>
    <row r="64" spans="1:5" ht="15.75">
      <c r="A64" s="40" t="s">
        <v>51</v>
      </c>
      <c r="B64" s="41">
        <v>310</v>
      </c>
      <c r="C64" s="41"/>
      <c r="D64" s="42">
        <v>367875010558</v>
      </c>
      <c r="E64" s="42">
        <v>267881930359</v>
      </c>
    </row>
    <row r="65" spans="1:5" ht="15.75">
      <c r="A65" s="43" t="s">
        <v>52</v>
      </c>
      <c r="B65" s="44">
        <v>311</v>
      </c>
      <c r="C65" s="44">
        <v>14</v>
      </c>
      <c r="D65" s="45">
        <v>64835778693</v>
      </c>
      <c r="E65" s="45">
        <v>84573142955</v>
      </c>
    </row>
    <row r="66" spans="1:5" ht="15.75">
      <c r="A66" s="43" t="s">
        <v>53</v>
      </c>
      <c r="B66" s="44">
        <v>312</v>
      </c>
      <c r="C66" s="44">
        <v>15</v>
      </c>
      <c r="D66" s="45">
        <v>57848610367</v>
      </c>
      <c r="E66" s="45">
        <v>81200982405</v>
      </c>
    </row>
    <row r="67" spans="1:5" ht="15.75">
      <c r="A67" s="43" t="s">
        <v>54</v>
      </c>
      <c r="B67" s="44">
        <v>313</v>
      </c>
      <c r="C67" s="44">
        <v>15</v>
      </c>
      <c r="D67" s="45">
        <v>168946557227</v>
      </c>
      <c r="E67" s="45">
        <v>63986929747</v>
      </c>
    </row>
    <row r="68" spans="1:5" ht="15.75">
      <c r="A68" s="43" t="s">
        <v>55</v>
      </c>
      <c r="B68" s="44">
        <v>314</v>
      </c>
      <c r="C68" s="44">
        <v>16</v>
      </c>
      <c r="D68" s="45">
        <v>1417846008</v>
      </c>
      <c r="E68" s="45">
        <v>3439921737</v>
      </c>
    </row>
    <row r="69" spans="1:5" ht="15.75">
      <c r="A69" s="43" t="s">
        <v>56</v>
      </c>
      <c r="B69" s="44">
        <v>315</v>
      </c>
      <c r="C69" s="44"/>
      <c r="D69" s="45">
        <v>32858685775</v>
      </c>
      <c r="E69" s="45">
        <v>30945719525</v>
      </c>
    </row>
    <row r="70" spans="1:5" ht="15.75">
      <c r="A70" s="43" t="s">
        <v>57</v>
      </c>
      <c r="B70" s="44">
        <v>316</v>
      </c>
      <c r="C70" s="44">
        <v>17</v>
      </c>
      <c r="D70" s="45">
        <v>5155336596</v>
      </c>
      <c r="E70" s="45">
        <v>1059941429</v>
      </c>
    </row>
    <row r="71" spans="1:5" ht="15.75">
      <c r="A71" s="43" t="s">
        <v>58</v>
      </c>
      <c r="B71" s="44">
        <v>317</v>
      </c>
      <c r="C71" s="44"/>
      <c r="D71" s="45"/>
      <c r="E71" s="45"/>
    </row>
    <row r="72" spans="1:5" ht="15.75">
      <c r="A72" s="43" t="s">
        <v>59</v>
      </c>
      <c r="B72" s="44">
        <v>318</v>
      </c>
      <c r="C72" s="44"/>
      <c r="D72" s="45">
        <v>0</v>
      </c>
      <c r="E72" s="45">
        <v>0</v>
      </c>
    </row>
    <row r="73" spans="1:5" ht="15.75">
      <c r="A73" s="43" t="s">
        <v>60</v>
      </c>
      <c r="B73" s="44">
        <v>319</v>
      </c>
      <c r="C73" s="44">
        <v>18</v>
      </c>
      <c r="D73" s="45">
        <v>36812195892</v>
      </c>
      <c r="E73" s="45">
        <v>2675292561</v>
      </c>
    </row>
    <row r="74" spans="1:5" ht="15.75">
      <c r="A74" s="40" t="s">
        <v>61</v>
      </c>
      <c r="B74" s="41">
        <v>320</v>
      </c>
      <c r="C74" s="41"/>
      <c r="D74" s="42">
        <v>58035541887</v>
      </c>
      <c r="E74" s="42">
        <v>47870503515</v>
      </c>
    </row>
    <row r="75" spans="1:5" ht="15.75">
      <c r="A75" s="43" t="s">
        <v>62</v>
      </c>
      <c r="B75" s="44">
        <v>321</v>
      </c>
      <c r="C75" s="44"/>
      <c r="D75" s="45">
        <v>0</v>
      </c>
      <c r="E75" s="45">
        <v>0</v>
      </c>
    </row>
    <row r="76" spans="1:5" ht="15.75">
      <c r="A76" s="43" t="s">
        <v>63</v>
      </c>
      <c r="B76" s="44">
        <v>322</v>
      </c>
      <c r="C76" s="44">
        <v>19</v>
      </c>
      <c r="D76" s="45">
        <v>5575362079</v>
      </c>
      <c r="E76" s="45">
        <v>7763018432</v>
      </c>
    </row>
    <row r="77" spans="1:5" ht="15.75">
      <c r="A77" s="43" t="s">
        <v>64</v>
      </c>
      <c r="B77" s="44">
        <v>323</v>
      </c>
      <c r="C77" s="44"/>
      <c r="D77" s="45">
        <v>0</v>
      </c>
      <c r="E77" s="45">
        <v>0</v>
      </c>
    </row>
    <row r="78" spans="1:5" ht="15.75">
      <c r="A78" s="43" t="s">
        <v>65</v>
      </c>
      <c r="B78" s="44">
        <v>324</v>
      </c>
      <c r="C78" s="44">
        <v>20</v>
      </c>
      <c r="D78" s="45">
        <v>52460179808</v>
      </c>
      <c r="E78" s="45">
        <v>40107485083</v>
      </c>
    </row>
    <row r="79" spans="1:5" ht="15.75">
      <c r="A79" s="43" t="s">
        <v>66</v>
      </c>
      <c r="B79" s="44">
        <v>325</v>
      </c>
      <c r="C79" s="44">
        <v>13</v>
      </c>
      <c r="D79" s="45">
        <v>0</v>
      </c>
      <c r="E79" s="45">
        <v>0</v>
      </c>
    </row>
    <row r="80" spans="1:6" ht="15.75">
      <c r="A80" s="40" t="s">
        <v>67</v>
      </c>
      <c r="B80" s="41">
        <v>400</v>
      </c>
      <c r="C80" s="41"/>
      <c r="D80" s="42">
        <v>109265378117</v>
      </c>
      <c r="E80" s="42">
        <v>107311521415</v>
      </c>
      <c r="F80" s="111"/>
    </row>
    <row r="81" spans="1:5" ht="15.75">
      <c r="A81" s="40" t="s">
        <v>68</v>
      </c>
      <c r="B81" s="41">
        <v>410</v>
      </c>
      <c r="C81" s="41"/>
      <c r="D81" s="42">
        <v>99134688369</v>
      </c>
      <c r="E81" s="42">
        <v>100058981205</v>
      </c>
    </row>
    <row r="82" spans="1:5" ht="15.75">
      <c r="A82" s="43" t="s">
        <v>69</v>
      </c>
      <c r="B82" s="44">
        <v>411</v>
      </c>
      <c r="C82" s="44">
        <v>21</v>
      </c>
      <c r="D82" s="45">
        <v>58826900000</v>
      </c>
      <c r="E82" s="45">
        <v>58826900000</v>
      </c>
    </row>
    <row r="83" spans="1:5" ht="15.75">
      <c r="A83" s="43" t="s">
        <v>70</v>
      </c>
      <c r="B83" s="44">
        <v>412</v>
      </c>
      <c r="C83" s="44"/>
      <c r="D83" s="45">
        <v>0</v>
      </c>
      <c r="E83" s="45"/>
    </row>
    <row r="84" spans="1:5" ht="15.75">
      <c r="A84" s="43" t="s">
        <v>71</v>
      </c>
      <c r="B84" s="44">
        <v>413</v>
      </c>
      <c r="C84" s="44"/>
      <c r="D84" s="45">
        <v>0</v>
      </c>
      <c r="E84" s="45"/>
    </row>
    <row r="85" spans="1:5" ht="15.75">
      <c r="A85" s="43" t="s">
        <v>72</v>
      </c>
      <c r="B85" s="44">
        <v>414</v>
      </c>
      <c r="C85" s="44"/>
      <c r="D85" s="45">
        <v>0</v>
      </c>
      <c r="E85" s="45"/>
    </row>
    <row r="86" spans="1:5" ht="15.75">
      <c r="A86" s="43" t="s">
        <v>73</v>
      </c>
      <c r="B86" s="44">
        <v>415</v>
      </c>
      <c r="C86" s="44"/>
      <c r="D86" s="45">
        <v>0</v>
      </c>
      <c r="E86" s="45"/>
    </row>
    <row r="87" spans="1:5" ht="15.75">
      <c r="A87" s="43" t="s">
        <v>74</v>
      </c>
      <c r="B87" s="44">
        <v>416</v>
      </c>
      <c r="C87" s="44">
        <v>21</v>
      </c>
      <c r="D87" s="45">
        <v>27165639858</v>
      </c>
      <c r="E87" s="45">
        <v>20854815516</v>
      </c>
    </row>
    <row r="88" spans="1:5" ht="15.75">
      <c r="A88" s="43" t="s">
        <v>75</v>
      </c>
      <c r="B88" s="44">
        <v>417</v>
      </c>
      <c r="C88" s="44">
        <v>21</v>
      </c>
      <c r="D88" s="45">
        <v>2371380606</v>
      </c>
      <c r="E88" s="45">
        <v>2250000740</v>
      </c>
    </row>
    <row r="89" spans="1:5" ht="15.75">
      <c r="A89" s="43" t="s">
        <v>76</v>
      </c>
      <c r="B89" s="44">
        <v>418</v>
      </c>
      <c r="C89" s="44">
        <v>21</v>
      </c>
      <c r="D89" s="45">
        <v>0</v>
      </c>
      <c r="E89" s="45">
        <v>0</v>
      </c>
    </row>
    <row r="90" spans="1:5" ht="15.75">
      <c r="A90" s="43" t="s">
        <v>77</v>
      </c>
      <c r="B90" s="44">
        <v>419</v>
      </c>
      <c r="C90" s="44"/>
      <c r="D90" s="45">
        <v>10770767905</v>
      </c>
      <c r="E90" s="45">
        <v>18127264949</v>
      </c>
    </row>
    <row r="91" spans="1:5" ht="15.75">
      <c r="A91" s="40" t="s">
        <v>78</v>
      </c>
      <c r="B91" s="41">
        <v>420</v>
      </c>
      <c r="C91" s="41"/>
      <c r="D91" s="42">
        <v>10130689748</v>
      </c>
      <c r="E91" s="42">
        <v>7252540210</v>
      </c>
    </row>
    <row r="92" spans="1:5" ht="15.75">
      <c r="A92" s="43" t="s">
        <v>79</v>
      </c>
      <c r="B92" s="44">
        <v>421</v>
      </c>
      <c r="C92" s="44"/>
      <c r="D92" s="45">
        <v>10130689748</v>
      </c>
      <c r="E92" s="45">
        <v>7252540210</v>
      </c>
    </row>
    <row r="93" spans="1:5" ht="15.75">
      <c r="A93" s="43" t="s">
        <v>80</v>
      </c>
      <c r="B93" s="44">
        <v>422</v>
      </c>
      <c r="C93" s="44">
        <v>22</v>
      </c>
      <c r="D93" s="45">
        <v>0</v>
      </c>
      <c r="E93" s="45"/>
    </row>
    <row r="94" spans="1:5" ht="15.75">
      <c r="A94" s="49" t="s">
        <v>81</v>
      </c>
      <c r="B94" s="50">
        <v>423</v>
      </c>
      <c r="C94" s="50"/>
      <c r="D94" s="45">
        <v>0</v>
      </c>
      <c r="E94" s="51"/>
    </row>
    <row r="95" spans="1:6" ht="15.75">
      <c r="A95" s="52" t="s">
        <v>82</v>
      </c>
      <c r="B95" s="53">
        <v>430</v>
      </c>
      <c r="C95" s="53"/>
      <c r="D95" s="54">
        <v>535175930562</v>
      </c>
      <c r="E95" s="54">
        <v>423063955289</v>
      </c>
      <c r="F95" s="111"/>
    </row>
    <row r="96" spans="1:5" ht="15.75">
      <c r="A96" s="29"/>
      <c r="B96" s="31"/>
      <c r="C96" s="31"/>
      <c r="D96" s="55">
        <v>0</v>
      </c>
      <c r="E96" s="55"/>
    </row>
    <row r="97" spans="1:5" ht="15.75">
      <c r="A97" s="123" t="s">
        <v>83</v>
      </c>
      <c r="B97" s="123"/>
      <c r="C97" s="123"/>
      <c r="D97" s="123"/>
      <c r="E97" s="123"/>
    </row>
    <row r="98" spans="1:5" ht="15.75">
      <c r="A98" s="29"/>
      <c r="B98" s="31"/>
      <c r="C98" s="55"/>
      <c r="D98" s="124" t="s">
        <v>119</v>
      </c>
      <c r="E98" s="124"/>
    </row>
    <row r="99" spans="1:5" ht="15.75">
      <c r="A99" s="125" t="s">
        <v>109</v>
      </c>
      <c r="B99" s="125"/>
      <c r="C99" s="125"/>
      <c r="D99" s="126" t="s">
        <v>84</v>
      </c>
      <c r="E99" s="126"/>
    </row>
    <row r="100" spans="1:5" ht="15.75">
      <c r="A100" s="29"/>
      <c r="B100" s="31"/>
      <c r="C100" s="31"/>
      <c r="D100" s="55"/>
      <c r="E100" s="55"/>
    </row>
    <row r="101" spans="1:5" ht="15.75">
      <c r="A101" s="29"/>
      <c r="B101" s="31"/>
      <c r="C101" s="31"/>
      <c r="D101" s="55"/>
      <c r="E101" s="55"/>
    </row>
    <row r="102" spans="1:5" ht="15.75">
      <c r="A102" s="29"/>
      <c r="B102" s="31"/>
      <c r="C102" s="31"/>
      <c r="D102" s="55"/>
      <c r="E102" s="55"/>
    </row>
    <row r="103" spans="1:5" ht="15.75">
      <c r="A103" s="125" t="s">
        <v>110</v>
      </c>
      <c r="B103" s="125"/>
      <c r="C103" s="125"/>
      <c r="D103" s="126" t="s">
        <v>85</v>
      </c>
      <c r="E103" s="126"/>
    </row>
  </sheetData>
  <mergeCells count="9">
    <mergeCell ref="D98:E98"/>
    <mergeCell ref="A99:C99"/>
    <mergeCell ref="D99:E99"/>
    <mergeCell ref="A103:C103"/>
    <mergeCell ref="D103:E103"/>
    <mergeCell ref="A2:E2"/>
    <mergeCell ref="A3:E3"/>
    <mergeCell ref="D4:E4"/>
    <mergeCell ref="A97:E97"/>
  </mergeCells>
  <printOptions/>
  <pageMargins left="0.75" right="0.42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2">
      <pane xSplit="1" ySplit="4" topLeftCell="B6" activePane="bottomRight" state="frozen"/>
      <selection pane="topLeft" activeCell="A2" sqref="A2"/>
      <selection pane="topRight" activeCell="B2" sqref="B2"/>
      <selection pane="bottomLeft" activeCell="A6" sqref="A6"/>
      <selection pane="bottomRight" activeCell="D24" sqref="D24:F24"/>
    </sheetView>
  </sheetViews>
  <sheetFormatPr defaultColWidth="9.00390625" defaultRowHeight="15.75"/>
  <cols>
    <col min="1" max="1" width="37.00390625" style="0" customWidth="1"/>
    <col min="2" max="2" width="4.75390625" style="2" customWidth="1"/>
    <col min="3" max="3" width="8.50390625" style="2" customWidth="1"/>
    <col min="4" max="4" width="14.50390625" style="59" customWidth="1"/>
    <col min="5" max="5" width="14.75390625" style="59" bestFit="1" customWidth="1"/>
    <col min="6" max="7" width="13.75390625" style="0" bestFit="1" customWidth="1"/>
  </cols>
  <sheetData>
    <row r="1" spans="1:6" ht="20.25">
      <c r="A1" s="117" t="s">
        <v>86</v>
      </c>
      <c r="B1" s="117"/>
      <c r="C1" s="117"/>
      <c r="D1" s="117"/>
      <c r="E1" s="117"/>
      <c r="F1" s="117"/>
    </row>
    <row r="2" spans="1:6" ht="15.75">
      <c r="A2" s="118" t="s">
        <v>120</v>
      </c>
      <c r="B2" s="118"/>
      <c r="C2" s="118"/>
      <c r="D2" s="118"/>
      <c r="E2" s="118"/>
      <c r="F2" s="118"/>
    </row>
    <row r="3" spans="4:6" ht="15.75">
      <c r="D3" s="127"/>
      <c r="E3" s="127"/>
      <c r="F3" s="128"/>
    </row>
    <row r="4" spans="1:6" ht="31.5">
      <c r="A4" s="6" t="s">
        <v>87</v>
      </c>
      <c r="B4" s="7" t="s">
        <v>46</v>
      </c>
      <c r="C4" s="7" t="s">
        <v>88</v>
      </c>
      <c r="D4" s="7" t="s">
        <v>123</v>
      </c>
      <c r="E4" s="7" t="s">
        <v>116</v>
      </c>
      <c r="F4" s="7" t="s">
        <v>124</v>
      </c>
    </row>
    <row r="5" spans="1:6" s="11" customFormat="1" ht="11.25">
      <c r="A5" s="10">
        <v>1</v>
      </c>
      <c r="B5" s="10">
        <v>2</v>
      </c>
      <c r="C5" s="10">
        <v>3</v>
      </c>
      <c r="D5" s="60"/>
      <c r="E5" s="60"/>
      <c r="F5" s="10">
        <v>6</v>
      </c>
    </row>
    <row r="6" spans="1:6" ht="27" customHeight="1">
      <c r="A6" s="9" t="s">
        <v>89</v>
      </c>
      <c r="B6" s="14" t="s">
        <v>106</v>
      </c>
      <c r="C6" s="15">
        <v>24</v>
      </c>
      <c r="D6" s="16">
        <v>82510262276</v>
      </c>
      <c r="E6" s="16">
        <v>191884506166</v>
      </c>
      <c r="F6" s="16">
        <v>68227674389</v>
      </c>
    </row>
    <row r="7" spans="1:6" ht="23.25" customHeight="1">
      <c r="A7" s="8" t="s">
        <v>90</v>
      </c>
      <c r="B7" s="17" t="s">
        <v>107</v>
      </c>
      <c r="C7" s="18">
        <v>24</v>
      </c>
      <c r="D7" s="24">
        <v>0</v>
      </c>
      <c r="E7" s="24">
        <v>0</v>
      </c>
      <c r="F7" s="24"/>
    </row>
    <row r="8" spans="1:6" ht="36" customHeight="1">
      <c r="A8" s="12" t="s">
        <v>91</v>
      </c>
      <c r="B8" s="18">
        <v>10</v>
      </c>
      <c r="C8" s="18">
        <v>24</v>
      </c>
      <c r="D8" s="24">
        <v>82510262276</v>
      </c>
      <c r="E8" s="24">
        <v>191884506166</v>
      </c>
      <c r="F8" s="24">
        <v>68227674389</v>
      </c>
    </row>
    <row r="9" spans="1:6" ht="23.25" customHeight="1">
      <c r="A9" s="8" t="s">
        <v>92</v>
      </c>
      <c r="B9" s="18">
        <v>11</v>
      </c>
      <c r="C9" s="18">
        <v>25</v>
      </c>
      <c r="D9" s="24">
        <v>73932873308</v>
      </c>
      <c r="E9" s="24">
        <v>170986222340</v>
      </c>
      <c r="F9" s="24">
        <v>58711786852</v>
      </c>
    </row>
    <row r="10" spans="1:7" ht="31.5">
      <c r="A10" s="12" t="s">
        <v>93</v>
      </c>
      <c r="B10" s="18">
        <v>20</v>
      </c>
      <c r="C10" s="18"/>
      <c r="D10" s="24">
        <v>8577388968</v>
      </c>
      <c r="E10" s="24">
        <v>20898283826</v>
      </c>
      <c r="F10" s="24">
        <f>+F8-F9</f>
        <v>9515887537</v>
      </c>
      <c r="G10" s="111"/>
    </row>
    <row r="11" spans="1:6" ht="22.5" customHeight="1">
      <c r="A11" s="8" t="s">
        <v>94</v>
      </c>
      <c r="B11" s="18">
        <v>21</v>
      </c>
      <c r="C11" s="18">
        <v>24</v>
      </c>
      <c r="D11" s="24">
        <v>1035334589</v>
      </c>
      <c r="E11" s="24">
        <v>1318691359</v>
      </c>
      <c r="F11" s="24">
        <v>136734841</v>
      </c>
    </row>
    <row r="12" spans="1:6" ht="21.75" customHeight="1">
      <c r="A12" s="12" t="s">
        <v>95</v>
      </c>
      <c r="B12" s="18">
        <v>22</v>
      </c>
      <c r="C12" s="18">
        <v>26</v>
      </c>
      <c r="D12" s="24">
        <v>1797054232</v>
      </c>
      <c r="E12" s="24">
        <v>4221377629</v>
      </c>
      <c r="F12" s="24">
        <f>1959481256</f>
        <v>1959481256</v>
      </c>
    </row>
    <row r="13" spans="1:6" ht="21.75" customHeight="1">
      <c r="A13" s="13" t="s">
        <v>96</v>
      </c>
      <c r="B13" s="18">
        <v>23</v>
      </c>
      <c r="C13" s="18"/>
      <c r="D13" s="24">
        <v>1750992636</v>
      </c>
      <c r="E13" s="24">
        <v>4169469033</v>
      </c>
      <c r="F13" s="24">
        <v>1776149731</v>
      </c>
    </row>
    <row r="14" spans="1:6" ht="22.5" customHeight="1">
      <c r="A14" s="8" t="s">
        <v>97</v>
      </c>
      <c r="B14" s="18">
        <v>24</v>
      </c>
      <c r="C14" s="18"/>
      <c r="D14" s="24">
        <v>0</v>
      </c>
      <c r="E14" s="24">
        <v>0</v>
      </c>
      <c r="F14" s="24">
        <v>0</v>
      </c>
    </row>
    <row r="15" spans="1:6" ht="23.25" customHeight="1">
      <c r="A15" s="8" t="s">
        <v>98</v>
      </c>
      <c r="B15" s="18">
        <v>25</v>
      </c>
      <c r="C15" s="18"/>
      <c r="D15" s="24">
        <v>2923013158</v>
      </c>
      <c r="E15" s="24">
        <v>5557650565</v>
      </c>
      <c r="F15" s="24">
        <v>4713443601</v>
      </c>
    </row>
    <row r="16" spans="1:7" ht="34.5" customHeight="1">
      <c r="A16" s="12" t="s">
        <v>99</v>
      </c>
      <c r="B16" s="18">
        <v>30</v>
      </c>
      <c r="C16" s="18"/>
      <c r="D16" s="24">
        <v>4892656167</v>
      </c>
      <c r="E16" s="24">
        <v>12437946991</v>
      </c>
      <c r="F16" s="24">
        <f>+F10+F11-F12-F15</f>
        <v>2979697521</v>
      </c>
      <c r="G16" s="111"/>
    </row>
    <row r="17" spans="1:6" ht="23.25" customHeight="1">
      <c r="A17" s="8" t="s">
        <v>100</v>
      </c>
      <c r="B17" s="18">
        <v>31</v>
      </c>
      <c r="C17" s="18"/>
      <c r="D17" s="24">
        <v>578373149</v>
      </c>
      <c r="E17" s="24">
        <v>2645469707</v>
      </c>
      <c r="F17" s="24">
        <v>7585227</v>
      </c>
    </row>
    <row r="18" spans="1:6" ht="23.25" customHeight="1">
      <c r="A18" s="8" t="s">
        <v>101</v>
      </c>
      <c r="B18" s="18">
        <v>32</v>
      </c>
      <c r="C18" s="18"/>
      <c r="D18" s="24">
        <v>180472191</v>
      </c>
      <c r="E18" s="24">
        <v>2475927979</v>
      </c>
      <c r="F18" s="24">
        <v>22423307</v>
      </c>
    </row>
    <row r="19" spans="1:7" ht="22.5" customHeight="1">
      <c r="A19" s="8" t="s">
        <v>102</v>
      </c>
      <c r="B19" s="18">
        <v>40</v>
      </c>
      <c r="C19" s="18"/>
      <c r="D19" s="24">
        <v>397900958</v>
      </c>
      <c r="E19" s="24">
        <v>169541728</v>
      </c>
      <c r="F19" s="24">
        <v>-14838080</v>
      </c>
      <c r="G19" s="111"/>
    </row>
    <row r="20" spans="1:7" s="4" customFormat="1" ht="34.5" customHeight="1">
      <c r="A20" s="25" t="s">
        <v>103</v>
      </c>
      <c r="B20" s="21">
        <v>50</v>
      </c>
      <c r="C20" s="21"/>
      <c r="D20" s="26">
        <v>5290557125</v>
      </c>
      <c r="E20" s="26">
        <v>12607488719</v>
      </c>
      <c r="F20" s="26">
        <f>+F16+F19</f>
        <v>2964859441</v>
      </c>
      <c r="G20" s="112"/>
    </row>
    <row r="21" spans="1:6" ht="25.5" customHeight="1">
      <c r="A21" s="8" t="s">
        <v>104</v>
      </c>
      <c r="B21" s="18">
        <v>51</v>
      </c>
      <c r="C21" s="18">
        <v>28</v>
      </c>
      <c r="D21" s="24">
        <f>ROUND(D20*0.125,0)</f>
        <v>661319641</v>
      </c>
      <c r="E21" s="24">
        <f>ROUND(E20*0.125,0)</f>
        <v>1575936090</v>
      </c>
      <c r="F21" s="24">
        <v>370607430</v>
      </c>
    </row>
    <row r="22" spans="1:7" s="4" customFormat="1" ht="37.5" customHeight="1">
      <c r="A22" s="27" t="s">
        <v>105</v>
      </c>
      <c r="B22" s="23">
        <v>60</v>
      </c>
      <c r="C22" s="23">
        <v>28</v>
      </c>
      <c r="D22" s="28">
        <v>4629237484.375</v>
      </c>
      <c r="E22" s="28">
        <v>11031552629.125</v>
      </c>
      <c r="F22" s="28">
        <f>+F20-F21</f>
        <v>2594252011</v>
      </c>
      <c r="G22" s="112"/>
    </row>
    <row r="24" spans="4:6" ht="15.75">
      <c r="D24" s="118" t="s">
        <v>119</v>
      </c>
      <c r="E24" s="118"/>
      <c r="F24" s="118"/>
    </row>
    <row r="25" spans="1:6" ht="15.75">
      <c r="A25" s="114" t="s">
        <v>121</v>
      </c>
      <c r="B25" s="114"/>
      <c r="C25" s="114"/>
      <c r="D25" s="129" t="s">
        <v>84</v>
      </c>
      <c r="E25" s="129"/>
      <c r="F25" s="129"/>
    </row>
    <row r="31" spans="1:6" ht="15.75">
      <c r="A31" s="114" t="s">
        <v>122</v>
      </c>
      <c r="B31" s="114"/>
      <c r="C31" s="114"/>
      <c r="D31" s="129" t="s">
        <v>85</v>
      </c>
      <c r="E31" s="129"/>
      <c r="F31" s="129"/>
    </row>
  </sheetData>
  <mergeCells count="8">
    <mergeCell ref="D25:F25"/>
    <mergeCell ref="D31:F31"/>
    <mergeCell ref="A31:C31"/>
    <mergeCell ref="A25:C25"/>
    <mergeCell ref="A1:F1"/>
    <mergeCell ref="A2:F2"/>
    <mergeCell ref="D3:F3"/>
    <mergeCell ref="D24:F24"/>
  </mergeCells>
  <printOptions horizontalCentered="1"/>
  <pageMargins left="0.29" right="0.15" top="1" bottom="0.87" header="0.21" footer="0.16"/>
  <pageSetup horizontalDpi="600" verticalDpi="600" orientation="portrait" paperSize="9" scale="95" r:id="rId1"/>
  <headerFooter alignWithMargins="0">
    <oddHeader>&amp;L&amp;"Century,Bold"&amp;10CÔNG TY CỔ PHẦN BÊ TÔNG 620 CHÂU THỚI&amp;"Times New Roman,thường"&amp;12
&amp;"Times New Roman,nghiêng"&amp;9Km 1877, Quốc lộ 1K, Xã Bình An, Huyện Dĩ An, Tỉnh Bình Dương
</oddHeader>
    <oddFooter>&amp;L&amp;"Century,Italic"&amp;9Các thuyết minh đính kèm là một bộ phận không thể tách rời của báo cáo tài chính.&amp;R&amp;"Times New Roman,nghiêng"&amp;9Trang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="95" zoomScaleNormal="95" workbookViewId="0" topLeftCell="A65">
      <selection activeCell="C81" sqref="C81"/>
    </sheetView>
  </sheetViews>
  <sheetFormatPr defaultColWidth="9.00390625" defaultRowHeight="15.75"/>
  <cols>
    <col min="1" max="1" width="5.625" style="92" customWidth="1"/>
    <col min="2" max="2" width="45.00390625" style="92" bestFit="1" customWidth="1"/>
    <col min="3" max="4" width="19.75390625" style="94" bestFit="1" customWidth="1"/>
    <col min="5" max="5" width="14.00390625" style="92" bestFit="1" customWidth="1"/>
    <col min="6" max="16384" width="9.00390625" style="92" customWidth="1"/>
  </cols>
  <sheetData>
    <row r="1" spans="1:4" s="69" customFormat="1" ht="33" customHeight="1">
      <c r="A1" s="130" t="s">
        <v>130</v>
      </c>
      <c r="B1" s="130"/>
      <c r="C1" s="130"/>
      <c r="D1" s="130"/>
    </row>
    <row r="2" spans="1:4" s="69" customFormat="1" ht="6.75" customHeight="1">
      <c r="A2" s="70"/>
      <c r="B2" s="70"/>
      <c r="C2" s="95"/>
      <c r="D2" s="95"/>
    </row>
    <row r="3" spans="1:4" s="69" customFormat="1" ht="21" customHeight="1">
      <c r="A3" s="63"/>
      <c r="B3" s="131" t="s">
        <v>201</v>
      </c>
      <c r="C3" s="132"/>
      <c r="D3" s="132"/>
    </row>
    <row r="4" spans="1:4" s="71" customFormat="1" ht="20.25">
      <c r="A4" s="63"/>
      <c r="B4" s="133" t="s">
        <v>131</v>
      </c>
      <c r="C4" s="133"/>
      <c r="D4" s="133"/>
    </row>
    <row r="5" spans="1:4" s="69" customFormat="1" ht="17.25" customHeight="1">
      <c r="A5" s="63"/>
      <c r="B5" s="134" t="s">
        <v>197</v>
      </c>
      <c r="C5" s="134"/>
      <c r="D5" s="134"/>
    </row>
    <row r="6" spans="1:4" s="69" customFormat="1" ht="8.25" customHeight="1" hidden="1">
      <c r="A6" s="63"/>
      <c r="B6" s="64"/>
      <c r="C6" s="96"/>
      <c r="D6" s="96"/>
    </row>
    <row r="7" spans="1:4" s="69" customFormat="1" ht="16.5">
      <c r="A7" s="135" t="s">
        <v>132</v>
      </c>
      <c r="B7" s="135"/>
      <c r="C7" s="135"/>
      <c r="D7" s="135"/>
    </row>
    <row r="8" spans="1:4" s="69" customFormat="1" ht="15.75">
      <c r="A8" s="136" t="s">
        <v>133</v>
      </c>
      <c r="B8" s="136"/>
      <c r="C8" s="136"/>
      <c r="D8" s="136"/>
    </row>
    <row r="9" spans="1:4" s="69" customFormat="1" ht="3.75" customHeight="1">
      <c r="A9" s="63"/>
      <c r="B9" s="65"/>
      <c r="C9" s="97"/>
      <c r="D9" s="97"/>
    </row>
    <row r="10" spans="1:4" s="73" customFormat="1" ht="37.5" customHeight="1">
      <c r="A10" s="107" t="s">
        <v>125</v>
      </c>
      <c r="B10" s="107" t="s">
        <v>134</v>
      </c>
      <c r="C10" s="72" t="s">
        <v>135</v>
      </c>
      <c r="D10" s="72" t="s">
        <v>198</v>
      </c>
    </row>
    <row r="11" spans="1:4" s="73" customFormat="1" ht="21.75" customHeight="1">
      <c r="A11" s="74" t="s">
        <v>136</v>
      </c>
      <c r="B11" s="75" t="s">
        <v>137</v>
      </c>
      <c r="C11" s="98">
        <f>SUM(C12:C16)</f>
        <v>312468932433</v>
      </c>
      <c r="D11" s="98">
        <f>SUM(D12:D16)</f>
        <v>414648629281</v>
      </c>
    </row>
    <row r="12" spans="1:4" s="69" customFormat="1" ht="21.75" customHeight="1">
      <c r="A12" s="76">
        <v>1</v>
      </c>
      <c r="B12" s="77" t="s">
        <v>138</v>
      </c>
      <c r="C12" s="99">
        <v>38289982844</v>
      </c>
      <c r="D12" s="99">
        <v>109419017195</v>
      </c>
    </row>
    <row r="13" spans="1:4" s="69" customFormat="1" ht="21.75" customHeight="1">
      <c r="A13" s="76">
        <v>2</v>
      </c>
      <c r="B13" s="77" t="s">
        <v>139</v>
      </c>
      <c r="C13" s="99">
        <v>0</v>
      </c>
      <c r="D13" s="99">
        <v>0</v>
      </c>
    </row>
    <row r="14" spans="1:4" s="69" customFormat="1" ht="21.75" customHeight="1">
      <c r="A14" s="76">
        <v>3</v>
      </c>
      <c r="B14" s="77" t="s">
        <v>140</v>
      </c>
      <c r="C14" s="99">
        <v>139889364353</v>
      </c>
      <c r="D14" s="99">
        <v>132204621796</v>
      </c>
    </row>
    <row r="15" spans="1:4" s="69" customFormat="1" ht="21.75" customHeight="1">
      <c r="A15" s="76">
        <v>4</v>
      </c>
      <c r="B15" s="77" t="s">
        <v>141</v>
      </c>
      <c r="C15" s="99">
        <v>134198690659</v>
      </c>
      <c r="D15" s="99">
        <v>170569547195</v>
      </c>
    </row>
    <row r="16" spans="1:4" s="69" customFormat="1" ht="21.75" customHeight="1">
      <c r="A16" s="76">
        <v>5</v>
      </c>
      <c r="B16" s="77" t="s">
        <v>142</v>
      </c>
      <c r="C16" s="99">
        <v>90894577</v>
      </c>
      <c r="D16" s="99">
        <v>2455443095</v>
      </c>
    </row>
    <row r="17" spans="1:4" s="73" customFormat="1" ht="21.75" customHeight="1">
      <c r="A17" s="78" t="s">
        <v>143</v>
      </c>
      <c r="B17" s="79" t="s">
        <v>144</v>
      </c>
      <c r="C17" s="100">
        <f>C18+C19+C27+C30+C31</f>
        <v>110595022856</v>
      </c>
      <c r="D17" s="100">
        <f>D18+D19+D27+D30+D31</f>
        <v>120527301281</v>
      </c>
    </row>
    <row r="18" spans="1:4" s="66" customFormat="1" ht="21.75" customHeight="1">
      <c r="A18" s="76">
        <v>1</v>
      </c>
      <c r="B18" s="77" t="s">
        <v>145</v>
      </c>
      <c r="C18" s="99">
        <v>1603306833</v>
      </c>
      <c r="D18" s="99">
        <v>789651883</v>
      </c>
    </row>
    <row r="19" spans="1:4" s="69" customFormat="1" ht="21.75" customHeight="1">
      <c r="A19" s="76">
        <v>2</v>
      </c>
      <c r="B19" s="77" t="s">
        <v>146</v>
      </c>
      <c r="C19" s="99">
        <f>SUM(C20:C26)</f>
        <v>72626735358</v>
      </c>
      <c r="D19" s="99">
        <f>SUM(D20:D26)</f>
        <v>66549405985</v>
      </c>
    </row>
    <row r="20" spans="1:5" s="69" customFormat="1" ht="21.75" customHeight="1">
      <c r="A20" s="76"/>
      <c r="B20" s="77" t="s">
        <v>147</v>
      </c>
      <c r="C20" s="99">
        <v>103289817327</v>
      </c>
      <c r="D20" s="99">
        <v>91551276635</v>
      </c>
      <c r="E20" s="80"/>
    </row>
    <row r="21" spans="1:4" s="69" customFormat="1" ht="21.75" customHeight="1">
      <c r="A21" s="76"/>
      <c r="B21" s="77" t="s">
        <v>148</v>
      </c>
      <c r="C21" s="99">
        <v>-61924139050</v>
      </c>
      <c r="D21" s="99">
        <v>-59043724828</v>
      </c>
    </row>
    <row r="22" spans="1:5" s="66" customFormat="1" ht="21.75" customHeight="1">
      <c r="A22" s="76"/>
      <c r="B22" s="77" t="s">
        <v>149</v>
      </c>
      <c r="C22" s="99">
        <v>15245619505</v>
      </c>
      <c r="D22" s="99">
        <v>17372207687</v>
      </c>
      <c r="E22" s="80"/>
    </row>
    <row r="23" spans="1:4" s="66" customFormat="1" ht="21.75" customHeight="1">
      <c r="A23" s="76"/>
      <c r="B23" s="77" t="s">
        <v>150</v>
      </c>
      <c r="C23" s="99">
        <v>-636926412</v>
      </c>
      <c r="D23" s="99">
        <v>-1776532290</v>
      </c>
    </row>
    <row r="24" spans="1:5" s="69" customFormat="1" ht="21.75" customHeight="1">
      <c r="A24" s="76"/>
      <c r="B24" s="77" t="s">
        <v>151</v>
      </c>
      <c r="C24" s="99">
        <v>8086133840</v>
      </c>
      <c r="D24" s="99">
        <v>8086133840</v>
      </c>
      <c r="E24" s="80"/>
    </row>
    <row r="25" spans="1:4" s="69" customFormat="1" ht="21.75" customHeight="1">
      <c r="A25" s="76"/>
      <c r="B25" s="77" t="s">
        <v>152</v>
      </c>
      <c r="C25" s="99">
        <v>-616096500</v>
      </c>
      <c r="D25" s="99">
        <v>-690796896</v>
      </c>
    </row>
    <row r="26" spans="1:4" s="69" customFormat="1" ht="21.75" customHeight="1">
      <c r="A26" s="76"/>
      <c r="B26" s="77" t="s">
        <v>153</v>
      </c>
      <c r="C26" s="99">
        <v>9182326648</v>
      </c>
      <c r="D26" s="99">
        <v>11050841837</v>
      </c>
    </row>
    <row r="27" spans="1:4" s="69" customFormat="1" ht="21.75" customHeight="1">
      <c r="A27" s="76">
        <v>3</v>
      </c>
      <c r="B27" s="77" t="s">
        <v>154</v>
      </c>
      <c r="C27" s="99">
        <v>0</v>
      </c>
      <c r="D27" s="99">
        <v>0</v>
      </c>
    </row>
    <row r="28" spans="1:4" s="69" customFormat="1" ht="21.75" customHeight="1">
      <c r="A28" s="76"/>
      <c r="B28" s="77" t="s">
        <v>155</v>
      </c>
      <c r="C28" s="99"/>
      <c r="D28" s="99"/>
    </row>
    <row r="29" spans="1:4" s="69" customFormat="1" ht="21.75" customHeight="1">
      <c r="A29" s="76"/>
      <c r="B29" s="77" t="s">
        <v>156</v>
      </c>
      <c r="C29" s="99"/>
      <c r="D29" s="99"/>
    </row>
    <row r="30" spans="1:4" s="69" customFormat="1" ht="21.75" customHeight="1">
      <c r="A30" s="76">
        <v>4</v>
      </c>
      <c r="B30" s="77" t="s">
        <v>157</v>
      </c>
      <c r="C30" s="99">
        <v>35292916913</v>
      </c>
      <c r="D30" s="99">
        <v>51941286913</v>
      </c>
    </row>
    <row r="31" spans="1:4" s="69" customFormat="1" ht="21.75" customHeight="1">
      <c r="A31" s="76">
        <v>5</v>
      </c>
      <c r="B31" s="81" t="s">
        <v>158</v>
      </c>
      <c r="C31" s="99">
        <v>1072063752</v>
      </c>
      <c r="D31" s="99">
        <v>1246956500</v>
      </c>
    </row>
    <row r="32" spans="1:4" s="73" customFormat="1" ht="21.75" customHeight="1">
      <c r="A32" s="78" t="s">
        <v>159</v>
      </c>
      <c r="B32" s="79" t="s">
        <v>160</v>
      </c>
      <c r="C32" s="101">
        <f>C17+C11</f>
        <v>423063955289</v>
      </c>
      <c r="D32" s="101">
        <f>D17+D11</f>
        <v>535175930562</v>
      </c>
    </row>
    <row r="33" spans="1:4" s="73" customFormat="1" ht="21.75" customHeight="1">
      <c r="A33" s="78" t="s">
        <v>161</v>
      </c>
      <c r="B33" s="79" t="s">
        <v>162</v>
      </c>
      <c r="C33" s="101">
        <f>SUM(C34:C35)</f>
        <v>315752433874</v>
      </c>
      <c r="D33" s="101">
        <f>SUM(D34:D35)</f>
        <v>425910552445</v>
      </c>
    </row>
    <row r="34" spans="1:4" s="69" customFormat="1" ht="21.75" customHeight="1">
      <c r="A34" s="76">
        <v>1</v>
      </c>
      <c r="B34" s="77" t="s">
        <v>163</v>
      </c>
      <c r="C34" s="99">
        <v>267881930359</v>
      </c>
      <c r="D34" s="99">
        <v>367875010558</v>
      </c>
    </row>
    <row r="35" spans="1:4" s="69" customFormat="1" ht="21.75" customHeight="1">
      <c r="A35" s="76">
        <v>2</v>
      </c>
      <c r="B35" s="77" t="s">
        <v>164</v>
      </c>
      <c r="C35" s="99">
        <v>47870503515</v>
      </c>
      <c r="D35" s="99">
        <v>58035541887</v>
      </c>
    </row>
    <row r="36" spans="1:4" s="73" customFormat="1" ht="21.75" customHeight="1">
      <c r="A36" s="78" t="s">
        <v>165</v>
      </c>
      <c r="B36" s="79" t="s">
        <v>166</v>
      </c>
      <c r="C36" s="100">
        <f>C37+C43</f>
        <v>107311521415</v>
      </c>
      <c r="D36" s="100">
        <f>D37+D43</f>
        <v>109265378117</v>
      </c>
    </row>
    <row r="37" spans="1:4" s="69" customFormat="1" ht="21.75" customHeight="1">
      <c r="A37" s="76">
        <v>1</v>
      </c>
      <c r="B37" s="77" t="s">
        <v>167</v>
      </c>
      <c r="C37" s="99">
        <f>SUM(C38:C42)</f>
        <v>100058981205</v>
      </c>
      <c r="D37" s="99">
        <f>SUM(D38:D42)</f>
        <v>99134688369</v>
      </c>
    </row>
    <row r="38" spans="1:4" s="69" customFormat="1" ht="21.75" customHeight="1">
      <c r="A38" s="76"/>
      <c r="B38" s="77" t="s">
        <v>168</v>
      </c>
      <c r="C38" s="99">
        <v>58826900000</v>
      </c>
      <c r="D38" s="99">
        <v>58826900000</v>
      </c>
    </row>
    <row r="39" spans="1:4" s="69" customFormat="1" ht="21.75" customHeight="1">
      <c r="A39" s="76"/>
      <c r="B39" s="77" t="s">
        <v>169</v>
      </c>
      <c r="C39" s="99">
        <v>0</v>
      </c>
      <c r="D39" s="99">
        <v>0</v>
      </c>
    </row>
    <row r="40" spans="1:4" s="69" customFormat="1" ht="21.75" customHeight="1">
      <c r="A40" s="76"/>
      <c r="B40" s="77" t="s">
        <v>170</v>
      </c>
      <c r="C40" s="99">
        <v>0</v>
      </c>
      <c r="D40" s="99">
        <v>0</v>
      </c>
    </row>
    <row r="41" spans="1:4" s="69" customFormat="1" ht="21.75" customHeight="1">
      <c r="A41" s="76"/>
      <c r="B41" s="77" t="s">
        <v>171</v>
      </c>
      <c r="C41" s="99">
        <f>20854815516+2250000740</f>
        <v>23104816256</v>
      </c>
      <c r="D41" s="99">
        <f>27165639858+2371380606</f>
        <v>29537020464</v>
      </c>
    </row>
    <row r="42" spans="1:4" s="69" customFormat="1" ht="21.75" customHeight="1">
      <c r="A42" s="76"/>
      <c r="B42" s="77" t="s">
        <v>172</v>
      </c>
      <c r="C42" s="99">
        <v>18127264949</v>
      </c>
      <c r="D42" s="99">
        <v>10770767905</v>
      </c>
    </row>
    <row r="43" spans="1:4" s="69" customFormat="1" ht="21.75" customHeight="1">
      <c r="A43" s="76">
        <v>2</v>
      </c>
      <c r="B43" s="77" t="s">
        <v>173</v>
      </c>
      <c r="C43" s="99">
        <v>7252540210</v>
      </c>
      <c r="D43" s="99">
        <v>10130689748</v>
      </c>
    </row>
    <row r="44" spans="1:4" s="73" customFormat="1" ht="21.75" customHeight="1">
      <c r="A44" s="82" t="s">
        <v>174</v>
      </c>
      <c r="B44" s="83" t="s">
        <v>175</v>
      </c>
      <c r="C44" s="102">
        <f>C36+C33</f>
        <v>423063955289</v>
      </c>
      <c r="D44" s="102">
        <f>D36+D33</f>
        <v>535175930562</v>
      </c>
    </row>
    <row r="45" spans="1:4" s="73" customFormat="1" ht="15" customHeight="1">
      <c r="A45" s="108"/>
      <c r="B45" s="109"/>
      <c r="C45" s="110"/>
      <c r="D45" s="110"/>
    </row>
    <row r="46" spans="1:4" s="69" customFormat="1" ht="21.75" customHeight="1">
      <c r="A46" s="136" t="s">
        <v>176</v>
      </c>
      <c r="B46" s="136"/>
      <c r="C46" s="136"/>
      <c r="D46" s="136"/>
    </row>
    <row r="47" spans="1:4" s="69" customFormat="1" ht="21.75" customHeight="1">
      <c r="A47" s="136" t="s">
        <v>177</v>
      </c>
      <c r="B47" s="136"/>
      <c r="C47" s="136"/>
      <c r="D47" s="136"/>
    </row>
    <row r="48" spans="1:4" s="69" customFormat="1" ht="7.5" customHeight="1">
      <c r="A48" s="84"/>
      <c r="B48" s="85"/>
      <c r="C48" s="103"/>
      <c r="D48" s="103"/>
    </row>
    <row r="49" spans="1:4" s="73" customFormat="1" ht="21.75" customHeight="1">
      <c r="A49" s="107" t="s">
        <v>125</v>
      </c>
      <c r="B49" s="107" t="s">
        <v>178</v>
      </c>
      <c r="C49" s="107" t="s">
        <v>199</v>
      </c>
      <c r="D49" s="107" t="s">
        <v>179</v>
      </c>
    </row>
    <row r="50" spans="1:4" s="69" customFormat="1" ht="21.75" customHeight="1">
      <c r="A50" s="76">
        <v>1</v>
      </c>
      <c r="B50" s="77" t="s">
        <v>180</v>
      </c>
      <c r="C50" s="99">
        <v>82510262276</v>
      </c>
      <c r="D50" s="99">
        <v>191884506166</v>
      </c>
    </row>
    <row r="51" spans="1:4" s="69" customFormat="1" ht="21.75" customHeight="1">
      <c r="A51" s="76">
        <v>2</v>
      </c>
      <c r="B51" s="77" t="s">
        <v>181</v>
      </c>
      <c r="C51" s="99">
        <v>0</v>
      </c>
      <c r="D51" s="99">
        <f>C51</f>
        <v>0</v>
      </c>
    </row>
    <row r="52" spans="1:4" s="69" customFormat="1" ht="21.75" customHeight="1">
      <c r="A52" s="76">
        <v>3</v>
      </c>
      <c r="B52" s="77" t="s">
        <v>182</v>
      </c>
      <c r="C52" s="99">
        <v>82510262276</v>
      </c>
      <c r="D52" s="99">
        <v>191884506166</v>
      </c>
    </row>
    <row r="53" spans="1:4" s="69" customFormat="1" ht="21.75" customHeight="1">
      <c r="A53" s="76">
        <v>4</v>
      </c>
      <c r="B53" s="77" t="s">
        <v>183</v>
      </c>
      <c r="C53" s="99">
        <v>73932873308</v>
      </c>
      <c r="D53" s="99">
        <v>170986222340</v>
      </c>
    </row>
    <row r="54" spans="1:4" s="69" customFormat="1" ht="21.75" customHeight="1">
      <c r="A54" s="76">
        <v>5</v>
      </c>
      <c r="B54" s="77" t="s">
        <v>184</v>
      </c>
      <c r="C54" s="99">
        <f>C52-C53</f>
        <v>8577388968</v>
      </c>
      <c r="D54" s="99">
        <f>D52-D53</f>
        <v>20898283826</v>
      </c>
    </row>
    <row r="55" spans="1:4" s="69" customFormat="1" ht="21.75" customHeight="1">
      <c r="A55" s="76">
        <v>6</v>
      </c>
      <c r="B55" s="77" t="s">
        <v>185</v>
      </c>
      <c r="C55" s="99">
        <v>1035334589</v>
      </c>
      <c r="D55" s="99">
        <v>1318691359</v>
      </c>
    </row>
    <row r="56" spans="1:4" s="69" customFormat="1" ht="21.75" customHeight="1">
      <c r="A56" s="76">
        <v>7</v>
      </c>
      <c r="B56" s="77" t="s">
        <v>186</v>
      </c>
      <c r="C56" s="99">
        <v>1797054232</v>
      </c>
      <c r="D56" s="99">
        <v>4221377629</v>
      </c>
    </row>
    <row r="57" spans="1:4" s="69" customFormat="1" ht="21.75" customHeight="1">
      <c r="A57" s="76">
        <v>8</v>
      </c>
      <c r="B57" s="77" t="s">
        <v>187</v>
      </c>
      <c r="C57" s="99">
        <v>0</v>
      </c>
      <c r="D57" s="99">
        <v>0</v>
      </c>
    </row>
    <row r="58" spans="1:4" s="69" customFormat="1" ht="21.75" customHeight="1">
      <c r="A58" s="76">
        <v>9</v>
      </c>
      <c r="B58" s="77" t="s">
        <v>188</v>
      </c>
      <c r="C58" s="99">
        <v>2923013158</v>
      </c>
      <c r="D58" s="99">
        <v>5557650565</v>
      </c>
    </row>
    <row r="59" spans="1:4" s="69" customFormat="1" ht="21.75" customHeight="1">
      <c r="A59" s="76">
        <v>10</v>
      </c>
      <c r="B59" s="77" t="s">
        <v>189</v>
      </c>
      <c r="C59" s="99">
        <f>C54+C55-C56-C57-C58</f>
        <v>4892656167</v>
      </c>
      <c r="D59" s="99">
        <f>D54+D55-D56-D57-D58</f>
        <v>12437946991</v>
      </c>
    </row>
    <row r="60" spans="1:4" s="69" customFormat="1" ht="21.75" customHeight="1">
      <c r="A60" s="76">
        <v>11</v>
      </c>
      <c r="B60" s="77" t="s">
        <v>190</v>
      </c>
      <c r="C60" s="99">
        <v>578373149</v>
      </c>
      <c r="D60" s="99">
        <v>2645469707</v>
      </c>
    </row>
    <row r="61" spans="1:4" s="69" customFormat="1" ht="21.75" customHeight="1">
      <c r="A61" s="76">
        <v>12</v>
      </c>
      <c r="B61" s="77" t="s">
        <v>191</v>
      </c>
      <c r="C61" s="99">
        <v>180472191</v>
      </c>
      <c r="D61" s="99">
        <v>2475927979</v>
      </c>
    </row>
    <row r="62" spans="1:4" s="69" customFormat="1" ht="21.75" customHeight="1">
      <c r="A62" s="76">
        <v>13</v>
      </c>
      <c r="B62" s="77" t="s">
        <v>192</v>
      </c>
      <c r="C62" s="99">
        <f>C60-C61</f>
        <v>397900958</v>
      </c>
      <c r="D62" s="99">
        <f>D60-D61</f>
        <v>169541728</v>
      </c>
    </row>
    <row r="63" spans="1:4" s="69" customFormat="1" ht="21.75" customHeight="1">
      <c r="A63" s="76">
        <v>14</v>
      </c>
      <c r="B63" s="77" t="s">
        <v>126</v>
      </c>
      <c r="C63" s="99">
        <f>C59+C62</f>
        <v>5290557125</v>
      </c>
      <c r="D63" s="99">
        <f>D59+D62</f>
        <v>12607488719</v>
      </c>
    </row>
    <row r="64" spans="1:4" s="69" customFormat="1" ht="21.75" customHeight="1">
      <c r="A64" s="76">
        <v>15</v>
      </c>
      <c r="B64" s="77" t="s">
        <v>193</v>
      </c>
      <c r="C64" s="99">
        <f>C63*12.5%</f>
        <v>661319640.625</v>
      </c>
      <c r="D64" s="99">
        <f>D63*12.5%</f>
        <v>1575936089.875</v>
      </c>
    </row>
    <row r="65" spans="1:4" s="69" customFormat="1" ht="21.75" customHeight="1">
      <c r="A65" s="76">
        <v>16</v>
      </c>
      <c r="B65" s="77" t="s">
        <v>127</v>
      </c>
      <c r="C65" s="99">
        <f>C63-C64</f>
        <v>4629237484.375</v>
      </c>
      <c r="D65" s="99">
        <f>D63-D64</f>
        <v>11031552629.125</v>
      </c>
    </row>
    <row r="66" spans="1:4" s="69" customFormat="1" ht="21.75" customHeight="1">
      <c r="A66" s="76">
        <v>17</v>
      </c>
      <c r="B66" s="77" t="s">
        <v>194</v>
      </c>
      <c r="C66" s="99">
        <f>C65/5882690</f>
        <v>786.9252815251186</v>
      </c>
      <c r="D66" s="99">
        <f>D65/5882690</f>
        <v>1875.2564947541007</v>
      </c>
    </row>
    <row r="67" spans="1:4" s="69" customFormat="1" ht="21.75" customHeight="1" hidden="1">
      <c r="A67" s="86">
        <v>18</v>
      </c>
      <c r="B67" s="87" t="s">
        <v>195</v>
      </c>
      <c r="C67" s="104"/>
      <c r="D67" s="104"/>
    </row>
    <row r="68" spans="1:4" s="69" customFormat="1" ht="9.75" customHeight="1">
      <c r="A68" s="67"/>
      <c r="B68" s="68"/>
      <c r="C68" s="105"/>
      <c r="D68" s="105"/>
    </row>
    <row r="69" spans="1:4" s="69" customFormat="1" ht="15.75">
      <c r="A69" s="88"/>
      <c r="B69" s="89"/>
      <c r="C69" s="106"/>
      <c r="D69" s="106"/>
    </row>
    <row r="70" spans="1:4" s="91" customFormat="1" ht="19.5" customHeight="1">
      <c r="A70" s="90"/>
      <c r="B70" s="137" t="s">
        <v>200</v>
      </c>
      <c r="C70" s="137"/>
      <c r="D70" s="137"/>
    </row>
    <row r="71" spans="1:4" s="94" customFormat="1" ht="19.5" customHeight="1">
      <c r="A71" s="93"/>
      <c r="B71" s="138" t="s">
        <v>196</v>
      </c>
      <c r="C71" s="138"/>
      <c r="D71" s="138"/>
    </row>
    <row r="72" spans="2:4" s="94" customFormat="1" ht="19.5" customHeight="1">
      <c r="B72" s="138" t="s">
        <v>128</v>
      </c>
      <c r="C72" s="138"/>
      <c r="D72" s="138"/>
    </row>
    <row r="73" s="94" customFormat="1" ht="19.5" customHeight="1"/>
    <row r="74" s="94" customFormat="1" ht="19.5" customHeight="1"/>
    <row r="75" s="94" customFormat="1" ht="19.5" customHeight="1"/>
    <row r="76" s="94" customFormat="1" ht="19.5" customHeight="1"/>
    <row r="77" s="94" customFormat="1" ht="19.5" customHeight="1"/>
    <row r="78" spans="2:4" s="94" customFormat="1" ht="19.5" customHeight="1">
      <c r="B78" s="138" t="s">
        <v>129</v>
      </c>
      <c r="C78" s="138"/>
      <c r="D78" s="138"/>
    </row>
  </sheetData>
  <mergeCells count="12">
    <mergeCell ref="B70:D70"/>
    <mergeCell ref="B71:D71"/>
    <mergeCell ref="B72:D72"/>
    <mergeCell ref="B78:D78"/>
    <mergeCell ref="A7:D7"/>
    <mergeCell ref="A8:D8"/>
    <mergeCell ref="A46:D46"/>
    <mergeCell ref="A47:D47"/>
    <mergeCell ref="A1:D1"/>
    <mergeCell ref="B3:D3"/>
    <mergeCell ref="B4:D4"/>
    <mergeCell ref="B5:D5"/>
  </mergeCells>
  <printOptions/>
  <pageMargins left="0.75" right="0.28" top="0.5" bottom="0.5" header="0.5" footer="0.5"/>
  <pageSetup horizontalDpi="600" verticalDpi="600" orientation="portrait" paperSize="9" scale="95" r:id="rId4"/>
  <legacyDrawing r:id="rId3"/>
  <oleObjects>
    <oleObject progId="CorelDraw.Graphic.8" shapeId="1313153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9.00390625" defaultRowHeight="15.75"/>
  <cols>
    <col min="1" max="1" width="26.125" style="3" customWidth="1"/>
    <col min="2" max="2" width="1.12109375" style="3" customWidth="1"/>
    <col min="3" max="3" width="28.125" style="3" customWidth="1"/>
    <col min="4" max="16384" width="8.00390625" style="3" customWidth="1"/>
  </cols>
  <sheetData>
    <row r="1" spans="1:3" ht="15.75">
      <c r="A1" s="62"/>
      <c r="C1" s="62"/>
    </row>
    <row r="2" ht="16.5" thickBot="1">
      <c r="A2" s="62"/>
    </row>
    <row r="3" spans="1:3" ht="16.5" thickBot="1">
      <c r="A3" s="62"/>
      <c r="C3" s="62"/>
    </row>
    <row r="4" spans="1:3" ht="15.75">
      <c r="A4" s="62"/>
      <c r="C4" s="62"/>
    </row>
    <row r="5" ht="15.75">
      <c r="C5" s="62"/>
    </row>
    <row r="6" ht="16.5" thickBot="1">
      <c r="C6" s="62"/>
    </row>
    <row r="7" spans="1:3" ht="15.75">
      <c r="A7" s="62"/>
      <c r="C7" s="62"/>
    </row>
    <row r="8" spans="1:3" ht="15.75">
      <c r="A8" s="62"/>
      <c r="C8" s="62"/>
    </row>
    <row r="9" spans="1:3" ht="15.75">
      <c r="A9" s="62"/>
      <c r="C9" s="62"/>
    </row>
    <row r="10" spans="1:3" ht="15.75">
      <c r="A10" s="62"/>
      <c r="C10" s="62"/>
    </row>
    <row r="11" spans="1:3" ht="16.5" thickBot="1">
      <c r="A11" s="62"/>
      <c r="C11" s="62"/>
    </row>
    <row r="12" ht="15.75">
      <c r="C12" s="62"/>
    </row>
    <row r="13" ht="16.5" thickBot="1">
      <c r="C13" s="62"/>
    </row>
    <row r="14" spans="1:3" ht="16.5" thickBot="1">
      <c r="A14" s="62"/>
      <c r="C14" s="62"/>
    </row>
    <row r="15" ht="15.75">
      <c r="A15" s="62"/>
    </row>
    <row r="16" ht="16.5" thickBot="1">
      <c r="A16" s="62"/>
    </row>
    <row r="17" spans="1:3" ht="16.5" thickBot="1">
      <c r="A17" s="62"/>
      <c r="C17" s="62"/>
    </row>
    <row r="18" ht="15.75">
      <c r="C18" s="62"/>
    </row>
    <row r="19" ht="15.75">
      <c r="C19" s="62"/>
    </row>
    <row r="20" spans="1:3" ht="15.75">
      <c r="A20" s="62"/>
      <c r="C20" s="62"/>
    </row>
    <row r="21" spans="1:3" ht="15.75">
      <c r="A21" s="62"/>
      <c r="C21" s="62"/>
    </row>
    <row r="22" spans="1:3" ht="15.75">
      <c r="A22" s="62"/>
      <c r="C22" s="62"/>
    </row>
    <row r="23" spans="1:3" ht="15.75">
      <c r="A23" s="62"/>
      <c r="C23" s="62"/>
    </row>
    <row r="24" ht="15.75">
      <c r="A24" s="62"/>
    </row>
    <row r="25" ht="15.75">
      <c r="A25" s="62"/>
    </row>
    <row r="26" spans="1:3" ht="16.5" thickBot="1">
      <c r="A26" s="62"/>
      <c r="C26" s="62"/>
    </row>
    <row r="27" spans="1:3" ht="15.75">
      <c r="A27" s="62"/>
      <c r="C27" s="62"/>
    </row>
    <row r="28" spans="1:3" ht="15.75">
      <c r="A28" s="62"/>
      <c r="C28" s="62"/>
    </row>
    <row r="29" spans="1:3" ht="15.75">
      <c r="A29" s="62"/>
      <c r="C29" s="62"/>
    </row>
    <row r="30" spans="1:3" ht="15.75">
      <c r="A30" s="62"/>
      <c r="C30" s="62"/>
    </row>
    <row r="31" spans="1:3" ht="15.75">
      <c r="A31" s="62"/>
      <c r="C31" s="62"/>
    </row>
    <row r="32" spans="1:3" ht="15.75">
      <c r="A32" s="62"/>
      <c r="C32" s="62"/>
    </row>
    <row r="33" spans="1:3" ht="15.75">
      <c r="A33" s="62"/>
      <c r="C33" s="62"/>
    </row>
    <row r="34" spans="1:3" ht="15.75">
      <c r="A34" s="62"/>
      <c r="C34" s="62"/>
    </row>
    <row r="35" spans="1:3" ht="15.75">
      <c r="A35" s="62"/>
      <c r="C35" s="62"/>
    </row>
    <row r="36" spans="1:3" ht="15.75">
      <c r="A36" s="62"/>
      <c r="C36" s="62"/>
    </row>
    <row r="37" ht="15.75">
      <c r="A37" s="62"/>
    </row>
    <row r="38" ht="15.75">
      <c r="A38" s="62"/>
    </row>
    <row r="39" spans="1:3" ht="15.75">
      <c r="A39" s="62"/>
      <c r="C39" s="62"/>
    </row>
    <row r="40" spans="1:3" ht="15.75">
      <c r="A40" s="62"/>
      <c r="C40" s="62"/>
    </row>
    <row r="41" spans="1:3" ht="15.75">
      <c r="A41" s="62"/>
      <c r="C41" s="6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</cp:lastModifiedBy>
  <cp:lastPrinted>2006-07-21T01:06:25Z</cp:lastPrinted>
  <dcterms:created xsi:type="dcterms:W3CDTF">2005-06-08T03:20:26Z</dcterms:created>
  <dcterms:modified xsi:type="dcterms:W3CDTF">2006-07-21T01:14:12Z</dcterms:modified>
  <cp:category/>
  <cp:version/>
  <cp:contentType/>
  <cp:contentStatus/>
</cp:coreProperties>
</file>